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Sept\Sept 2023\"/>
    </mc:Choice>
  </mc:AlternateContent>
  <xr:revisionPtr revIDLastSave="0" documentId="8_{9301AD94-95BB-46EB-9F98-EE79DF55B11A}" xr6:coauthVersionLast="36" xr6:coauthVersionMax="36" xr10:uidLastSave="{00000000-0000-0000-0000-000000000000}"/>
  <bookViews>
    <workbookView xWindow="0" yWindow="0" windowWidth="16380" windowHeight="3705" firstSheet="35" activeTab="45" xr2:uid="{684B0ED0-ED32-450B-A34E-944E44DEA435}"/>
  </bookViews>
  <sheets>
    <sheet name="Figure 1" sheetId="14" r:id="rId1"/>
    <sheet name="Figure 2" sheetId="5" r:id="rId2"/>
    <sheet name="Figure 3" sheetId="11" r:id="rId3"/>
    <sheet name="Table 1" sheetId="12" r:id="rId4"/>
    <sheet name="Table 2" sheetId="6" r:id="rId5"/>
    <sheet name="Figure 4" sheetId="9" r:id="rId6"/>
    <sheet name="Figure 5" sheetId="8" r:id="rId7"/>
    <sheet name="Figure 6" sheetId="2" r:id="rId8"/>
    <sheet name="Table 3" sheetId="3" r:id="rId9"/>
    <sheet name="Figure 7" sheetId="4" r:id="rId10"/>
    <sheet name="Figure 8" sheetId="10" r:id="rId11"/>
    <sheet name="Figure 9" sheetId="13" r:id="rId12"/>
    <sheet name="Figure 10" sheetId="27" r:id="rId13"/>
    <sheet name="Table 4" sheetId="28" r:id="rId14"/>
    <sheet name="Table 5" sheetId="29" r:id="rId15"/>
    <sheet name="Table 6" sheetId="30" r:id="rId16"/>
    <sheet name="Table 7" sheetId="31" r:id="rId17"/>
    <sheet name="Figure 12" sheetId="15" r:id="rId18"/>
    <sheet name="Figure 13" sheetId="16" r:id="rId19"/>
    <sheet name="Figure 14" sheetId="17" r:id="rId20"/>
    <sheet name="Table 8" sheetId="18" r:id="rId21"/>
    <sheet name="Figure 15" sheetId="19" r:id="rId22"/>
    <sheet name="Table 9" sheetId="20" r:id="rId23"/>
    <sheet name="Table 10" sheetId="21" r:id="rId24"/>
    <sheet name="Figure 16" sheetId="22" r:id="rId25"/>
    <sheet name="Table 11" sheetId="23" r:id="rId26"/>
    <sheet name="Table 12" sheetId="24" r:id="rId27"/>
    <sheet name="Table 13" sheetId="25" r:id="rId28"/>
    <sheet name="Table 14" sheetId="26" r:id="rId29"/>
    <sheet name="Table 15" sheetId="32" r:id="rId30"/>
    <sheet name="Figure 17" sheetId="33" r:id="rId31"/>
    <sheet name="Table 16 " sheetId="34" r:id="rId32"/>
    <sheet name="Table 17" sheetId="35" r:id="rId33"/>
    <sheet name="Table 18" sheetId="36" r:id="rId34"/>
    <sheet name="Table 19" sheetId="37" r:id="rId35"/>
    <sheet name="Figure 18" sheetId="38" r:id="rId36"/>
    <sheet name="Figure 29" sheetId="39" r:id="rId37"/>
    <sheet name="Table 20" sheetId="40" r:id="rId38"/>
    <sheet name="Figure 20" sheetId="41" r:id="rId39"/>
    <sheet name="Table 21" sheetId="42" r:id="rId40"/>
    <sheet name="Table 22" sheetId="43" r:id="rId41"/>
    <sheet name="Table 23" sheetId="44" r:id="rId42"/>
    <sheet name="Table 24" sheetId="45" r:id="rId43"/>
    <sheet name="Table 25" sheetId="46" r:id="rId44"/>
    <sheet name="Table 26" sheetId="47" r:id="rId45"/>
    <sheet name="Figure 21" sheetId="48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1_1" localSheetId="5">#REF!</definedName>
    <definedName name="_1_1" localSheetId="3">#REF!</definedName>
    <definedName name="_1_1">#REF!</definedName>
    <definedName name="_10_9" localSheetId="5">#REF!</definedName>
    <definedName name="_10_9" localSheetId="3">#REF!</definedName>
    <definedName name="_10_9">#REF!</definedName>
    <definedName name="_2_10" localSheetId="5">#REF!</definedName>
    <definedName name="_2_10" localSheetId="3">#REF!</definedName>
    <definedName name="_2_10">#REF!</definedName>
    <definedName name="_3_2" localSheetId="5">#REF!</definedName>
    <definedName name="_3_2" localSheetId="3">#REF!</definedName>
    <definedName name="_3_2">#REF!</definedName>
    <definedName name="_4_3" localSheetId="5">#REF!</definedName>
    <definedName name="_4_3" localSheetId="3">#REF!</definedName>
    <definedName name="_4_3">#REF!</definedName>
    <definedName name="_5_4" localSheetId="5">#REF!</definedName>
    <definedName name="_5_4" localSheetId="3">#REF!</definedName>
    <definedName name="_5_4">#REF!</definedName>
    <definedName name="_6_5" localSheetId="5">#REF!</definedName>
    <definedName name="_6_5" localSheetId="3">#REF!</definedName>
    <definedName name="_6_5">#REF!</definedName>
    <definedName name="_7_6" localSheetId="5">#REF!</definedName>
    <definedName name="_7_6" localSheetId="3">#REF!</definedName>
    <definedName name="_7_6">#REF!</definedName>
    <definedName name="_8_7" localSheetId="5">#REF!</definedName>
    <definedName name="_8_7" localSheetId="3">#REF!</definedName>
    <definedName name="_8_7">#REF!</definedName>
    <definedName name="_9_8" localSheetId="5">#REF!</definedName>
    <definedName name="_9_8" localSheetId="3">#REF!</definedName>
    <definedName name="_9_8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38">#REF!</definedName>
    <definedName name="AccountX" localSheetId="39">#REF!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>#REF!</definedName>
    <definedName name="Acct_Type">'[1]FormattedTB-En'!$U$8:$U$12500</definedName>
    <definedName name="Acct_TypeX" localSheetId="38">#REF!</definedName>
    <definedName name="Acct_TypeX" localSheetId="39">#REF!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>#REF!</definedName>
    <definedName name="ADjul10">'[1]Financials-En'!$F$295:$V$295</definedName>
    <definedName name="ADjul10X" localSheetId="38">#REF!</definedName>
    <definedName name="ADjul10X" localSheetId="39">#REF!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>#REF!</definedName>
    <definedName name="ADjun10">'[1]Financials-En'!$F$292:$V$292</definedName>
    <definedName name="ADjun10X" localSheetId="38">#REF!</definedName>
    <definedName name="ADjun10X" localSheetId="39">#REF!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>#REF!</definedName>
    <definedName name="Adjustment">'[1]FormattedTB-En'!$Q$8:$Q$12500</definedName>
    <definedName name="AdjustmentX" localSheetId="38">#REF!</definedName>
    <definedName name="AdjustmentX" localSheetId="39">#REF!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>#REF!</definedName>
    <definedName name="ALLGROUPS" localSheetId="38">#REF!</definedName>
    <definedName name="ALLGROUPS" localSheetId="39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38">#REF!</definedName>
    <definedName name="as" localSheetId="39">#REF!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>#REF!</definedName>
    <definedName name="Assets">'[1]FormattedTB-En'!$AT$7</definedName>
    <definedName name="balance" localSheetId="38">#REF!</definedName>
    <definedName name="balance" localSheetId="39">#REF!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38">#REF!</definedName>
    <definedName name="CategoryX" localSheetId="39">#REF!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>#REF!</definedName>
    <definedName name="CFNote">'[1]FormattedTB-En'!$E$8:$E$12500</definedName>
    <definedName name="CFNoteX" localSheetId="38">#REF!</definedName>
    <definedName name="CFNoteX" localSheetId="39">#REF!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>#REF!</definedName>
    <definedName name="Cjul10">'[1]Financials-En'!$F$279:$V$279</definedName>
    <definedName name="Cjul10X" localSheetId="38">#REF!</definedName>
    <definedName name="Cjul10X" localSheetId="39">#REF!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>#REF!</definedName>
    <definedName name="Cjun10">'[1]Financials-En'!$F$276:$V$276</definedName>
    <definedName name="Cjun10X" localSheetId="38">#REF!</definedName>
    <definedName name="Cjun10X" localSheetId="39">#REF!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>#REF!</definedName>
    <definedName name="cl" localSheetId="38">#REF!</definedName>
    <definedName name="cl" localSheetId="39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>#REF!</definedName>
    <definedName name="Closing">'[1]FormattedTB-En'!$S$8:$S$12500</definedName>
    <definedName name="ClosingX" localSheetId="38">#REF!</definedName>
    <definedName name="ClosingX" localSheetId="39">#REF!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>#REF!</definedName>
    <definedName name="CoerRev" localSheetId="38">#REF!</definedName>
    <definedName name="CoerRev" localSheetId="39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>#REF!</definedName>
    <definedName name="CURRENTYEAR">#REF!</definedName>
    <definedName name="CurrentYrActual">'[8]Exec Assets &amp; Liabilities'!$A$52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>#REF!</definedName>
    <definedName name="Data" localSheetId="38">#REF!</definedName>
    <definedName name="Data" localSheetId="39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>#REF!</definedName>
    <definedName name="DeptX" localSheetId="38">#REF!</definedName>
    <definedName name="DeptX" localSheetId="39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>#REF!</definedName>
    <definedName name="DescriptionX" localSheetId="38">#REF!</definedName>
    <definedName name="DescriptionX" localSheetId="39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>#REF!</definedName>
    <definedName name="EnOrgNo">'[1]FSG Entity'!$N$269:$N$285</definedName>
    <definedName name="ExOrgNo">[9]Sheet1!$D$5:$D$19</definedName>
    <definedName name="expense" localSheetId="38">#REF!</definedName>
    <definedName name="expense" localSheetId="39">#REF!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>#REF!</definedName>
    <definedName name="Expenses">'[1]FormattedTB-En'!$AT$11</definedName>
    <definedName name="fenton1">'[5]FormattedTB-En'!$E$8:$E$12500</definedName>
    <definedName name="fewtewg" localSheetId="38">#REF!</definedName>
    <definedName name="fewtewg" localSheetId="40">#REF!</definedName>
    <definedName name="fewtewg" localSheetId="41">#REF!</definedName>
    <definedName name="fewtewg" localSheetId="42">#REF!</definedName>
    <definedName name="fewtewg" localSheetId="43">#REF!</definedName>
    <definedName name="fewtewg" localSheetId="44">#REF!</definedName>
    <definedName name="fewtewg">#REF!</definedName>
    <definedName name="ff" localSheetId="38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>#REF!</definedName>
    <definedName name="FSCodeApprStatemt">'[3]Approp Statement 11-12'!$A$13:$A$64</definedName>
    <definedName name="FScodeApprStatePriorYr">'[3]Approp Statement 10-11'!$A$13:$A$70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>#REF!</definedName>
    <definedName name="GroupTypeX" localSheetId="38">#REF!</definedName>
    <definedName name="GroupTypeX" localSheetId="39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>#REF!</definedName>
    <definedName name="GroupX" localSheetId="38">#REF!</definedName>
    <definedName name="GroupX" localSheetId="39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38">#REF!</definedName>
    <definedName name="IOX" localSheetId="39">#REF!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>#REF!</definedName>
    <definedName name="Liabilities">'[1]FormattedTB-En'!$AT$8</definedName>
    <definedName name="liability" localSheetId="38">#REF!</definedName>
    <definedName name="liability" localSheetId="39">#REF!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>#REF!</definedName>
    <definedName name="LOOKUPMTH">#REF!</definedName>
    <definedName name="Mastergroup" localSheetId="38">#REF!</definedName>
    <definedName name="Mastergroup" localSheetId="39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>#REF!</definedName>
    <definedName name="Month">#REF!</definedName>
    <definedName name="Movement">'[1]FormattedTB-En'!$P$8:$P$12500</definedName>
    <definedName name="MovementX" localSheetId="38">#REF!</definedName>
    <definedName name="MovementX" localSheetId="39">#REF!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38">#REF!</definedName>
    <definedName name="NotesFinX" localSheetId="39">#REF!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>#REF!</definedName>
    <definedName name="NotesMain">'[1]FormattedTB-En'!$F$8:$F$12500</definedName>
    <definedName name="NotesMainX" localSheetId="38">#REF!</definedName>
    <definedName name="NotesMainX" localSheetId="39">#REF!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>#REF!</definedName>
    <definedName name="NotesX" localSheetId="38">#REF!</definedName>
    <definedName name="NotesX" localSheetId="39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>#REF!</definedName>
    <definedName name="OE">"OE"</definedName>
    <definedName name="Opening">'[1]FormattedTB-En'!$O$8:$O$12500</definedName>
    <definedName name="OpeningX" localSheetId="38">#REF!</definedName>
    <definedName name="OpeningX" localSheetId="39">#REF!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>#REF!</definedName>
    <definedName name="OrgBud">'[1]FormattedTB-En'!$V$8:$V$12500</definedName>
    <definedName name="OrgName">'[1]FSG Entity'!$P$269:$P$285</definedName>
    <definedName name="OrgX" localSheetId="38">#REF!</definedName>
    <definedName name="OrgX" localSheetId="39">#REF!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5">#REF!</definedName>
    <definedName name="_xlnm.Print_Area" localSheetId="3">#REF!</definedName>
    <definedName name="_xlnm.Print_Area">#REF!</definedName>
    <definedName name="_xlnm.Print_Titles" localSheetId="0">'Figure 1'!#REF!,'Figure 1'!$1:$7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38">#REF!</definedName>
    <definedName name="ProjectX" localSheetId="39">#REF!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38">#REF!</definedName>
    <definedName name="Statement_TypeX" localSheetId="39">#REF!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>#REF!</definedName>
    <definedName name="TBX" localSheetId="38">#REF!</definedName>
    <definedName name="TBX" localSheetId="39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>#REF!</definedName>
    <definedName name="TP">"TP"</definedName>
    <definedName name="ttt" localSheetId="38">#REF!</definedName>
    <definedName name="ttt" localSheetId="40">#REF!</definedName>
    <definedName name="ttt" localSheetId="41">#REF!</definedName>
    <definedName name="ttt" localSheetId="42">#REF!</definedName>
    <definedName name="ttt" localSheetId="43">#REF!</definedName>
    <definedName name="ttt" localSheetId="44">#REF!</definedName>
    <definedName name="ttt">#REF!</definedName>
    <definedName name="vff" localSheetId="38">#REF!</definedName>
    <definedName name="vff" localSheetId="40">#REF!</definedName>
    <definedName name="vff" localSheetId="41">#REF!</definedName>
    <definedName name="vff" localSheetId="42">#REF!</definedName>
    <definedName name="vff" localSheetId="43">#REF!</definedName>
    <definedName name="vff" localSheetId="44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47" l="1"/>
  <c r="D7" i="47"/>
  <c r="C6" i="47"/>
  <c r="D6" i="47" s="1"/>
  <c r="B6" i="47"/>
  <c r="B10" i="46"/>
  <c r="D9" i="46"/>
  <c r="D8" i="46"/>
  <c r="D7" i="46"/>
  <c r="D6" i="46"/>
  <c r="C5" i="46"/>
  <c r="C4" i="46" s="1"/>
  <c r="B5" i="46"/>
  <c r="B4" i="46"/>
  <c r="D11" i="45"/>
  <c r="D10" i="45"/>
  <c r="D9" i="45"/>
  <c r="D8" i="45"/>
  <c r="D7" i="45"/>
  <c r="D6" i="45"/>
  <c r="D5" i="45"/>
  <c r="C4" i="45"/>
  <c r="D4" i="45" s="1"/>
  <c r="B4" i="45"/>
  <c r="C13" i="44"/>
  <c r="D13" i="44" s="1"/>
  <c r="B13" i="44"/>
  <c r="D12" i="44"/>
  <c r="D10" i="44"/>
  <c r="D8" i="44"/>
  <c r="D7" i="44"/>
  <c r="D6" i="44"/>
  <c r="D5" i="44"/>
  <c r="D4" i="44"/>
  <c r="D3" i="44"/>
  <c r="D15" i="43"/>
  <c r="D14" i="43"/>
  <c r="D13" i="43"/>
  <c r="D12" i="43"/>
  <c r="C11" i="43"/>
  <c r="C5" i="43" s="1"/>
  <c r="D5" i="43" s="1"/>
  <c r="B11" i="43"/>
  <c r="D10" i="43"/>
  <c r="D9" i="43"/>
  <c r="D8" i="43"/>
  <c r="D7" i="43"/>
  <c r="C6" i="43"/>
  <c r="D6" i="43" s="1"/>
  <c r="B6" i="43"/>
  <c r="B5" i="43"/>
  <c r="C9" i="42"/>
  <c r="B5" i="47" s="1"/>
  <c r="B9" i="42"/>
  <c r="D8" i="42"/>
  <c r="D9" i="42" s="1"/>
  <c r="C8" i="42"/>
  <c r="B8" i="42"/>
  <c r="E7" i="42"/>
  <c r="D6" i="42"/>
  <c r="E6" i="42" s="1"/>
  <c r="C6" i="42"/>
  <c r="B6" i="42"/>
  <c r="E5" i="42"/>
  <c r="E4" i="42"/>
  <c r="D4" i="46" l="1"/>
  <c r="C10" i="46"/>
  <c r="D10" i="46" s="1"/>
  <c r="C5" i="47"/>
  <c r="D5" i="47" s="1"/>
  <c r="E9" i="42"/>
  <c r="D11" i="43"/>
  <c r="D5" i="46"/>
  <c r="E8" i="42"/>
  <c r="E18" i="40" l="1"/>
  <c r="E17" i="40"/>
  <c r="E16" i="40"/>
  <c r="E14" i="40"/>
  <c r="E13" i="40"/>
  <c r="E12" i="40"/>
  <c r="E11" i="40"/>
  <c r="E10" i="40"/>
  <c r="E7" i="40"/>
  <c r="E6" i="40"/>
  <c r="D12" i="37"/>
  <c r="C12" i="37"/>
  <c r="E12" i="37" s="1"/>
  <c r="B12" i="37"/>
  <c r="E11" i="37"/>
  <c r="E10" i="37"/>
  <c r="E9" i="37"/>
  <c r="E8" i="37"/>
  <c r="E7" i="37"/>
  <c r="E6" i="37"/>
  <c r="E5" i="37"/>
  <c r="E4" i="37"/>
  <c r="D12" i="36"/>
  <c r="C12" i="36"/>
  <c r="E12" i="36" s="1"/>
  <c r="B12" i="36"/>
  <c r="E11" i="36"/>
  <c r="E10" i="36"/>
  <c r="E9" i="36"/>
  <c r="E8" i="36"/>
  <c r="E7" i="36"/>
  <c r="E6" i="36"/>
  <c r="E5" i="36"/>
  <c r="E4" i="36"/>
  <c r="D12" i="35"/>
  <c r="C12" i="35"/>
  <c r="E12" i="35" s="1"/>
  <c r="B12" i="35"/>
  <c r="E11" i="35"/>
  <c r="E10" i="35"/>
  <c r="E9" i="35"/>
  <c r="E8" i="35"/>
  <c r="E7" i="35"/>
  <c r="E6" i="35"/>
  <c r="E5" i="35"/>
  <c r="E4" i="35"/>
  <c r="D14" i="34"/>
  <c r="C14" i="34"/>
  <c r="E14" i="34" s="1"/>
  <c r="B14" i="34"/>
  <c r="E13" i="34"/>
  <c r="E12" i="34"/>
  <c r="E11" i="34"/>
  <c r="E10" i="34"/>
  <c r="E9" i="34"/>
  <c r="E8" i="34"/>
  <c r="E7" i="34"/>
  <c r="E6" i="34"/>
  <c r="E8" i="32"/>
  <c r="E7" i="32"/>
  <c r="E6" i="32"/>
  <c r="E5" i="32"/>
  <c r="E4" i="32"/>
  <c r="E24" i="31"/>
  <c r="E23" i="31"/>
  <c r="E22" i="31"/>
  <c r="E21" i="31"/>
  <c r="E20" i="31"/>
  <c r="E19" i="31"/>
  <c r="D19" i="31"/>
  <c r="C19" i="31"/>
  <c r="E18" i="31"/>
  <c r="E17" i="31"/>
  <c r="E16" i="31"/>
  <c r="E15" i="31"/>
  <c r="D14" i="31"/>
  <c r="E14" i="31" s="1"/>
  <c r="C14" i="31"/>
  <c r="E13" i="31"/>
  <c r="E12" i="31"/>
  <c r="E11" i="31"/>
  <c r="D10" i="31"/>
  <c r="E10" i="31" s="1"/>
  <c r="C10" i="31"/>
  <c r="C4" i="31" s="1"/>
  <c r="C3" i="31" s="1"/>
  <c r="E9" i="31"/>
  <c r="E8" i="31"/>
  <c r="E7" i="31"/>
  <c r="E6" i="31"/>
  <c r="E5" i="31"/>
  <c r="D5" i="31"/>
  <c r="C5" i="31"/>
  <c r="D2" i="31"/>
  <c r="C2" i="31"/>
  <c r="E7" i="30"/>
  <c r="E6" i="30"/>
  <c r="E5" i="30"/>
  <c r="E4" i="30"/>
  <c r="D3" i="30"/>
  <c r="E3" i="30" s="1"/>
  <c r="C3" i="30"/>
  <c r="D2" i="30"/>
  <c r="C2" i="30"/>
  <c r="E13" i="29"/>
  <c r="E12" i="29"/>
  <c r="E11" i="29"/>
  <c r="E10" i="29"/>
  <c r="E9" i="29"/>
  <c r="E8" i="29"/>
  <c r="E7" i="29"/>
  <c r="E6" i="29"/>
  <c r="E5" i="29"/>
  <c r="E4" i="29"/>
  <c r="D22" i="28"/>
  <c r="C22" i="28"/>
  <c r="E21" i="28"/>
  <c r="E20" i="28"/>
  <c r="E19" i="28"/>
  <c r="E18" i="28"/>
  <c r="E17" i="28"/>
  <c r="E16" i="28"/>
  <c r="E15" i="28"/>
  <c r="E14" i="28"/>
  <c r="E12" i="28"/>
  <c r="E11" i="28"/>
  <c r="E10" i="28"/>
  <c r="E9" i="28"/>
  <c r="E8" i="28"/>
  <c r="E7" i="28"/>
  <c r="E6" i="28"/>
  <c r="E5" i="28"/>
  <c r="E4" i="28"/>
  <c r="E3" i="28"/>
  <c r="E7" i="26"/>
  <c r="E6" i="26"/>
  <c r="E5" i="26"/>
  <c r="E4" i="26"/>
  <c r="D3" i="26"/>
  <c r="E3" i="26" s="1"/>
  <c r="C3" i="26"/>
  <c r="B3" i="26"/>
  <c r="E9" i="25"/>
  <c r="E8" i="25"/>
  <c r="E7" i="25"/>
  <c r="E6" i="25"/>
  <c r="E5" i="25"/>
  <c r="E4" i="25"/>
  <c r="D3" i="25"/>
  <c r="E3" i="25" s="1"/>
  <c r="C3" i="25"/>
  <c r="B3" i="25"/>
  <c r="L10" i="24"/>
  <c r="M10" i="24" s="1"/>
  <c r="K10" i="24"/>
  <c r="J10" i="24"/>
  <c r="I10" i="24"/>
  <c r="H10" i="24"/>
  <c r="G10" i="24"/>
  <c r="F10" i="24"/>
  <c r="E10" i="24"/>
  <c r="D10" i="24"/>
  <c r="C10" i="24"/>
  <c r="B10" i="24"/>
  <c r="M9" i="24"/>
  <c r="M8" i="24"/>
  <c r="M7" i="24"/>
  <c r="M6" i="24"/>
  <c r="M5" i="24"/>
  <c r="M4" i="24"/>
  <c r="M3" i="24"/>
  <c r="C10" i="23"/>
  <c r="D10" i="23" s="1"/>
  <c r="B10" i="23"/>
  <c r="D9" i="23"/>
  <c r="D8" i="23"/>
  <c r="D7" i="23"/>
  <c r="D6" i="23"/>
  <c r="D5" i="23"/>
  <c r="D4" i="23"/>
  <c r="D3" i="23"/>
  <c r="I10" i="22"/>
  <c r="H10" i="22"/>
  <c r="I9" i="22"/>
  <c r="H9" i="22"/>
  <c r="I8" i="22"/>
  <c r="H8" i="22"/>
  <c r="I7" i="22"/>
  <c r="H7" i="22"/>
  <c r="I6" i="22"/>
  <c r="H6" i="22"/>
  <c r="I5" i="22"/>
  <c r="H5" i="22"/>
  <c r="I4" i="22"/>
  <c r="H4" i="22"/>
  <c r="I3" i="22"/>
  <c r="H3" i="22"/>
  <c r="I2" i="22"/>
  <c r="H2" i="22"/>
  <c r="E10" i="21"/>
  <c r="B10" i="21"/>
  <c r="F9" i="21"/>
  <c r="E9" i="21"/>
  <c r="F8" i="21"/>
  <c r="E8" i="21"/>
  <c r="F7" i="21"/>
  <c r="E7" i="21"/>
  <c r="F6" i="21"/>
  <c r="E6" i="21"/>
  <c r="F5" i="21"/>
  <c r="E5" i="21"/>
  <c r="F4" i="21"/>
  <c r="F10" i="21" s="1"/>
  <c r="E4" i="21"/>
  <c r="D9" i="20"/>
  <c r="E9" i="20" s="1"/>
  <c r="E8" i="20"/>
  <c r="E7" i="20"/>
  <c r="E6" i="20"/>
  <c r="D5" i="20"/>
  <c r="E5" i="20" s="1"/>
  <c r="C5" i="20"/>
  <c r="C9" i="20" s="1"/>
  <c r="B5" i="20"/>
  <c r="B9" i="20" s="1"/>
  <c r="E4" i="20"/>
  <c r="E10" i="19"/>
  <c r="D10" i="19"/>
  <c r="E8" i="19" s="1"/>
  <c r="B10" i="19"/>
  <c r="C4" i="19" s="1"/>
  <c r="E9" i="19"/>
  <c r="C9" i="19"/>
  <c r="E11" i="18"/>
  <c r="E10" i="18"/>
  <c r="D9" i="18"/>
  <c r="E9" i="18" s="1"/>
  <c r="C9" i="18"/>
  <c r="B9" i="18"/>
  <c r="E8" i="18"/>
  <c r="E6" i="18"/>
  <c r="E5" i="18"/>
  <c r="D4" i="18"/>
  <c r="E4" i="18" s="1"/>
  <c r="C4" i="18"/>
  <c r="B4" i="18"/>
  <c r="D4" i="31" l="1"/>
  <c r="C3" i="19"/>
  <c r="E3" i="19"/>
  <c r="E4" i="19"/>
  <c r="C5" i="19"/>
  <c r="E5" i="19"/>
  <c r="C6" i="19"/>
  <c r="E6" i="19"/>
  <c r="C7" i="19"/>
  <c r="C8" i="19"/>
  <c r="C10" i="19"/>
  <c r="E7" i="19"/>
  <c r="E4" i="31" l="1"/>
  <c r="D3" i="31"/>
  <c r="E3" i="31" s="1"/>
  <c r="D10" i="13" l="1"/>
  <c r="D9" i="13"/>
  <c r="D8" i="13"/>
  <c r="D7" i="13"/>
  <c r="D6" i="13"/>
  <c r="D5" i="13"/>
  <c r="D4" i="13"/>
  <c r="D3" i="13"/>
  <c r="D2" i="13"/>
  <c r="C14" i="10" l="1"/>
  <c r="C13" i="10"/>
  <c r="CB4" i="3" l="1"/>
  <c r="BL4" i="3"/>
  <c r="AV4" i="3"/>
  <c r="Q4" i="3"/>
  <c r="Q6" i="3" s="1"/>
  <c r="BK1" i="3"/>
  <c r="BJ1" i="3"/>
  <c r="BI1" i="3"/>
  <c r="BH1" i="3"/>
  <c r="BG1" i="3"/>
  <c r="AU1" i="3"/>
  <c r="AT1" i="3"/>
  <c r="AS1" i="3"/>
  <c r="AR1" i="3"/>
  <c r="AQ1" i="3"/>
  <c r="AE1" i="3"/>
  <c r="AD1" i="3"/>
  <c r="AC1" i="3"/>
  <c r="AB1" i="3"/>
  <c r="AA1" i="3"/>
  <c r="O1" i="3"/>
  <c r="N1" i="3"/>
  <c r="M1" i="3"/>
  <c r="Q7" i="3"/>
  <c r="S4" i="3"/>
  <c r="S7" i="3" s="1"/>
  <c r="R4" i="3"/>
  <c r="BZ1" i="3"/>
  <c r="F4" i="2"/>
  <c r="I4" i="2"/>
  <c r="H4" i="2"/>
  <c r="G4" i="2"/>
  <c r="E4" i="2"/>
  <c r="D4" i="2"/>
  <c r="C4" i="2"/>
  <c r="I2" i="2"/>
  <c r="H2" i="2"/>
  <c r="E7" i="3" l="1"/>
  <c r="R7" i="3"/>
  <c r="B4" i="3"/>
  <c r="C4" i="3"/>
  <c r="D4" i="3"/>
  <c r="T4" i="3"/>
  <c r="T6" i="3" s="1"/>
  <c r="R6" i="3"/>
  <c r="E8" i="3"/>
  <c r="S6" i="3"/>
  <c r="BW1" i="3"/>
  <c r="BY1" i="3"/>
  <c r="BX1" i="3"/>
  <c r="CA1" i="3"/>
  <c r="E5" i="3"/>
  <c r="E6" i="3"/>
  <c r="T7" i="3" l="1"/>
  <c r="E4" i="3"/>
</calcChain>
</file>

<file path=xl/sharedStrings.xml><?xml version="1.0" encoding="utf-8"?>
<sst xmlns="http://schemas.openxmlformats.org/spreadsheetml/2006/main" count="579" uniqueCount="361">
  <si>
    <t>Merchandise Imports</t>
  </si>
  <si>
    <t>(CI$ Million)</t>
  </si>
  <si>
    <t>(CI$ 000)</t>
  </si>
  <si>
    <t>% Change</t>
  </si>
  <si>
    <t>Figure 6:  Merchandise Imports (CI$ Millions, Jan - Sept)</t>
  </si>
  <si>
    <t>Source: Cayman Islands Customs and Border Control and ESO</t>
  </si>
  <si>
    <t>Diesel</t>
  </si>
  <si>
    <t>Aviation Fuel</t>
  </si>
  <si>
    <t>Propane</t>
  </si>
  <si>
    <t>Millions of Imperial Gallons</t>
  </si>
  <si>
    <t>Total Fuel</t>
  </si>
  <si>
    <t xml:space="preserve">Gas </t>
  </si>
  <si>
    <t>Table 3: Quantity of Fuel Imports (Jan-Sep)</t>
  </si>
  <si>
    <t>Source: Cayman Islands Port Authority</t>
  </si>
  <si>
    <t>Total Cargo</t>
  </si>
  <si>
    <t>Containerized Cargo</t>
  </si>
  <si>
    <t>Cement Bulk</t>
  </si>
  <si>
    <t>Break Bulk</t>
  </si>
  <si>
    <t>Aggregates</t>
  </si>
  <si>
    <t>Figure 7:  Total Tonnage of Cargo (Jan-Sep)</t>
  </si>
  <si>
    <t>Primary Sector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</si>
  <si>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</si>
  <si>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</si>
  <si>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</si>
  <si>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</si>
  <si>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</si>
  <si>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</si>
  <si>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</si>
  <si>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</si>
  <si>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</si>
  <si>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</si>
  <si>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</si>
  <si>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</si>
  <si>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Communication</t>
  </si>
  <si>
    <t>Financing &amp; Insurance Services</t>
  </si>
  <si>
    <t>Financing Services</t>
  </si>
  <si>
    <t>Insurance Services</t>
  </si>
  <si>
    <t>Business Activities</t>
  </si>
  <si>
    <t>Administrative &amp; Support Services</t>
  </si>
  <si>
    <t>Real Estate</t>
  </si>
  <si>
    <t>Health and Social Work</t>
  </si>
  <si>
    <t>Producers of Government Services</t>
  </si>
  <si>
    <t>Taxes less subsidies on products</t>
  </si>
  <si>
    <t>GDP current at factor Cost</t>
  </si>
  <si>
    <t>Agriculture and Fishing</t>
  </si>
  <si>
    <t>Other services</t>
  </si>
  <si>
    <t xml:space="preserve"> Business Activities (mainly legal and accounting)</t>
  </si>
  <si>
    <t>Figure 2: Estimated First Nine Months of 2023 Annualised GDP Growth by Sector (%)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</si>
  <si>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</si>
  <si>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</si>
  <si>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</si>
  <si>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</si>
  <si>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</si>
  <si>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</si>
  <si>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</si>
  <si>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</si>
  <si>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</si>
  <si>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</si>
  <si>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</si>
  <si>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</si>
  <si>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</si>
  <si>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</si>
  <si>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</si>
  <si>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Table 2: Average Inflation (%)</t>
  </si>
  <si>
    <t>9-Months
2022</t>
  </si>
  <si>
    <t>9-Months
2023</t>
  </si>
  <si>
    <t>CPI Inflation</t>
  </si>
  <si>
    <t>Non-Food</t>
  </si>
  <si>
    <t>Core Inflation</t>
  </si>
  <si>
    <t/>
  </si>
  <si>
    <t>QTR 2</t>
  </si>
  <si>
    <t>QTR 3</t>
  </si>
  <si>
    <t>QTR 4</t>
  </si>
  <si>
    <t>QTR 1</t>
  </si>
  <si>
    <t xml:space="preserve">Food </t>
  </si>
  <si>
    <t>Figure 5: Food vs. Non-food Inflation (%)</t>
  </si>
  <si>
    <t>*Core inflation is measured as inflation excluding food, electricity, and fuel</t>
  </si>
  <si>
    <t>Inflation (%)</t>
  </si>
  <si>
    <t>Q1</t>
  </si>
  <si>
    <t>Q2</t>
  </si>
  <si>
    <t>Q3</t>
  </si>
  <si>
    <t>Q4</t>
  </si>
  <si>
    <t xml:space="preserve">Work Permits </t>
  </si>
  <si>
    <t>Figure 8: Work Permits</t>
  </si>
  <si>
    <r>
      <t xml:space="preserve">Sources: Work Force Opportunities and Residency Cayman, Economics </t>
    </r>
    <r>
      <rPr>
        <sz val="9"/>
        <color theme="1"/>
        <rFont val="Book Antiqua"/>
        <family val="1"/>
      </rPr>
      <t>&amp; Statistics Office</t>
    </r>
  </si>
  <si>
    <t>Quarterly Growth</t>
  </si>
  <si>
    <t>Projection</t>
  </si>
  <si>
    <t>Percent (%)</t>
  </si>
  <si>
    <t>Real GDP</t>
  </si>
  <si>
    <t>Unemployment Rate</t>
  </si>
  <si>
    <t xml:space="preserve">Table 1: Macroeconomic Performance </t>
  </si>
  <si>
    <t>Figure 3: Estimated Quarterly GDP growth</t>
  </si>
  <si>
    <t>Caymanian</t>
  </si>
  <si>
    <t>Non-Caymanian</t>
  </si>
  <si>
    <t>Total</t>
  </si>
  <si>
    <t>Figure 9: Civil Service Employment</t>
  </si>
  <si>
    <t>Source: Portfolio of the Civil Service</t>
  </si>
  <si>
    <t>Energy Price Index</t>
  </si>
  <si>
    <t>Food Price Index</t>
  </si>
  <si>
    <t>Figure 1: Global Crude Oil Prices and Food Prices Index (Jan-Sep)</t>
  </si>
  <si>
    <t>Source: World Bank commodity prices (The Pink Sheet)</t>
  </si>
  <si>
    <t>Figure 4: Quarterly Inflation (%)</t>
  </si>
  <si>
    <t>Foreclosure Inventory (US$-value)</t>
  </si>
  <si>
    <t>Foreclosure Rate (%)</t>
  </si>
  <si>
    <t>Figure 12: Residential Mortgages Foreclosures Inventory and Proportion to Total Residential Mortgages</t>
  </si>
  <si>
    <t>Source: Cayman Islands Monetary Authority &amp; Economics and Statistics Office</t>
  </si>
  <si>
    <t>Prime Lending Rate</t>
  </si>
  <si>
    <t>Weighted Average Rate on Loans</t>
  </si>
  <si>
    <t>Figure 13: KYD Lending Rates 
(%, End of Period)</t>
  </si>
  <si>
    <t>Source: Cayman Islands Monetary Authority &amp; 
Economics and Statistics Office</t>
  </si>
  <si>
    <t>Weighted Average Rate on kyd Deposits</t>
  </si>
  <si>
    <t>Figure 14: KYD Weighted Average Savings Rates</t>
  </si>
  <si>
    <t>(%, End of Period)</t>
  </si>
  <si>
    <t>Source: Cayman Islands Monetary Authority &amp; ESO</t>
  </si>
  <si>
    <t>Table 8: Bank &amp; Trust Companies</t>
  </si>
  <si>
    <t>Sep</t>
  </si>
  <si>
    <t xml:space="preserve">% </t>
  </si>
  <si>
    <t>2022</t>
  </si>
  <si>
    <t>2023</t>
  </si>
  <si>
    <t>Change</t>
  </si>
  <si>
    <t>Bank and Trust</t>
  </si>
  <si>
    <t>Class A</t>
  </si>
  <si>
    <t>Class B</t>
  </si>
  <si>
    <t xml:space="preserve">   Class "B" restricted</t>
  </si>
  <si>
    <t>Trust Companies</t>
  </si>
  <si>
    <t>Restricted</t>
  </si>
  <si>
    <t>Unrestricted</t>
  </si>
  <si>
    <t>Source: Cayman Islands Monetary Authority</t>
  </si>
  <si>
    <t>South America</t>
  </si>
  <si>
    <t>Europe</t>
  </si>
  <si>
    <t>Caribbean &amp; Central America</t>
  </si>
  <si>
    <t>USA</t>
  </si>
  <si>
    <t>Asia &amp; Australia</t>
  </si>
  <si>
    <t>Canada &amp; Mexico</t>
  </si>
  <si>
    <t>Middle East &amp; Africa</t>
  </si>
  <si>
    <t>Figure 15: Percentage Proportion of Registered Banks by 
Regional Source as at September 2022</t>
  </si>
  <si>
    <t>Table 9: Insurance Companies</t>
  </si>
  <si>
    <t>%</t>
  </si>
  <si>
    <t>Domestic - Class 'A'</t>
  </si>
  <si>
    <t>Captives</t>
  </si>
  <si>
    <t>Class 'B'</t>
  </si>
  <si>
    <t>Class 'C'</t>
  </si>
  <si>
    <t>Class 'D'</t>
  </si>
  <si>
    <t xml:space="preserve">Total </t>
  </si>
  <si>
    <t>Class B: captives and segregated portfolio companies;</t>
  </si>
  <si>
    <t>Class C: special purpose vehicles</t>
  </si>
  <si>
    <t>Class D: other insurance vehicles</t>
  </si>
  <si>
    <t>Table 10: Captive Insurance Licences by Primary Class of
Business</t>
  </si>
  <si>
    <t>Proportion</t>
  </si>
  <si>
    <t>Healthcare</t>
  </si>
  <si>
    <t>Workers' Compensation</t>
  </si>
  <si>
    <t>Property</t>
  </si>
  <si>
    <t>General Liability</t>
  </si>
  <si>
    <t>Professional Liability</t>
  </si>
  <si>
    <t>Other</t>
  </si>
  <si>
    <t>Registered</t>
  </si>
  <si>
    <t>Master</t>
  </si>
  <si>
    <t>Administered</t>
  </si>
  <si>
    <t>Licensed</t>
  </si>
  <si>
    <t>Limited Investor</t>
  </si>
  <si>
    <t>Total Funds excluding Master</t>
  </si>
  <si>
    <t>Private Funds</t>
  </si>
  <si>
    <t>qtr 3</t>
  </si>
  <si>
    <t>qtr 4</t>
  </si>
  <si>
    <t>qtr 1</t>
  </si>
  <si>
    <t>qtr 2</t>
  </si>
  <si>
    <t>Figure 16: Mutual Funds (as at the end of quarter)</t>
  </si>
  <si>
    <t>Table 11: Number of Stock Listings by Instrument 
(as at end September)</t>
  </si>
  <si>
    <t xml:space="preserve">Instrument </t>
  </si>
  <si>
    <t>Investment Fund Security</t>
  </si>
  <si>
    <t>Specialist Debt Security</t>
  </si>
  <si>
    <t>Corporate &amp; Sovereign Debt Security</t>
  </si>
  <si>
    <t xml:space="preserve"> </t>
  </si>
  <si>
    <t>Primary Equity Security</t>
  </si>
  <si>
    <t>Secondary Equity Security</t>
  </si>
  <si>
    <t>Insurance Linked Security</t>
  </si>
  <si>
    <t>Retail Debt Security</t>
  </si>
  <si>
    <t>Source: Cayman Islands Stock Exchange</t>
  </si>
  <si>
    <t>Table 12: Market Capitalisation by Instruments 
(US$ Billion as of the end of September)</t>
  </si>
  <si>
    <t xml:space="preserve">Instruments </t>
  </si>
  <si>
    <t>Table 13: New Company Registrations (Jan-Sep)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</si>
  <si>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</si>
  <si>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</si>
  <si>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</si>
  <si>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</si>
  <si>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</si>
  <si>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</si>
  <si>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Source: Registrar of Companies</t>
  </si>
  <si>
    <t>Table 14: New Partnership Registrations (Jan–Sep)</t>
  </si>
  <si>
    <t>Exempt</t>
  </si>
  <si>
    <t>Foreign</t>
  </si>
  <si>
    <t xml:space="preserve">   LI</t>
  </si>
  <si>
    <t xml:space="preserve">   LLP</t>
  </si>
  <si>
    <t>Monetary Liabilities (M1 + M2)</t>
  </si>
  <si>
    <t xml:space="preserve">   Foreign Currency Deposits held by residents</t>
  </si>
  <si>
    <t>Broad money (KYD M2)</t>
  </si>
  <si>
    <t>Figure 10: Total Money Supply (M2) ($ Billions)</t>
  </si>
  <si>
    <t>Table 4: Monetary and Banking Summary Indicators</t>
  </si>
  <si>
    <t>($ millions)</t>
  </si>
  <si>
    <t>Total Assets</t>
  </si>
  <si>
    <t>Net Foreign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</si>
  <si>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</si>
  <si>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</si>
  <si>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</si>
  <si>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</si>
  <si>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</si>
  <si>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</si>
  <si>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</si>
  <si>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</si>
  <si>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</si>
  <si>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</si>
  <si>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</si>
  <si>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</si>
  <si>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</si>
  <si>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</si>
  <si>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</si>
  <si>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</si>
  <si>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US dollars share (%)</t>
  </si>
  <si>
    <t>Source: Cayman Islands Monetary Authority &amp; Economics
 and Statistics Office</t>
  </si>
  <si>
    <t>Table 5: Net Foreign Assets ($ millions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</si>
  <si>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</si>
  <si>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</si>
  <si>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</si>
  <si>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</si>
  <si>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</si>
  <si>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</si>
  <si>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</si>
  <si>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</si>
  <si>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</si>
  <si>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Table 6: Domestic Credit ($ millions)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</si>
  <si>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</si>
  <si>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</si>
  <si>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</si>
  <si>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</si>
  <si>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</si>
  <si>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Source: Cayman Islands Monetary Authority &amp;
 Economics and Statistics Office</t>
  </si>
  <si>
    <t>Table 7: Net Credit to the Private Sector ($ Millions)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</si>
  <si>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</si>
  <si>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</si>
  <si>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</si>
  <si>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</si>
  <si>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</si>
  <si>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</si>
  <si>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</si>
  <si>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</si>
  <si>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</si>
  <si>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</si>
  <si>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</si>
  <si>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</si>
  <si>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</si>
  <si>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</si>
  <si>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</si>
  <si>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</si>
  <si>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</si>
  <si>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</si>
  <si>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</si>
  <si>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</si>
  <si>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Table 15: Air arrivals  by region ( Jan-Sept)</t>
  </si>
  <si>
    <t>In Thousands</t>
  </si>
  <si>
    <t>Canada</t>
  </si>
  <si>
    <t>Others</t>
  </si>
  <si>
    <t xml:space="preserve"> USA (% share)</t>
  </si>
  <si>
    <t>Cruise Arrivals</t>
  </si>
  <si>
    <t>Figure 17:  Cruise Visitors (000's) Jan-Sept</t>
  </si>
  <si>
    <t>Table 16: Building permit( Jan-Sept)</t>
  </si>
  <si>
    <t>Grand Cayman Building Permits Values</t>
  </si>
  <si>
    <t>Building Permits (CI$ Mil)</t>
  </si>
  <si>
    <t xml:space="preserve">%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</si>
  <si>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</si>
  <si>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</si>
  <si>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</si>
  <si>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</si>
  <si>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</si>
  <si>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</si>
  <si>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</si>
  <si>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Table 17: Number of Building Permits (Jan-Sept)</t>
  </si>
  <si>
    <t>Number of Permits</t>
  </si>
  <si>
    <t>Table 18: Project Approvals ( Jan-Sept)</t>
  </si>
  <si>
    <t>Project Approvals (CI$ Mil)</t>
  </si>
  <si>
    <t xml:space="preserve">%  Change </t>
  </si>
  <si>
    <t>Table 19: Project Approvals (Jan-Sept)</t>
  </si>
  <si>
    <t>Number of Approvals</t>
  </si>
  <si>
    <t xml:space="preserve">%   Change </t>
  </si>
  <si>
    <t>Value of Property Transfers</t>
  </si>
  <si>
    <t>Values ($M)</t>
  </si>
  <si>
    <t>Freehold</t>
  </si>
  <si>
    <t>Leasehold</t>
  </si>
  <si>
    <t>Figure 18: Value of Property Transfers:</t>
  </si>
  <si>
    <t>(CI$ Million, Jan-Sep)</t>
  </si>
  <si>
    <t>Number of Property Transfers</t>
  </si>
  <si>
    <t>Nos. Property Transfers</t>
  </si>
  <si>
    <t>Freehold**</t>
  </si>
  <si>
    <t>Table 20: Utilities Production &amp; Consumption</t>
  </si>
  <si>
    <t>Millions of US Gallons</t>
  </si>
  <si>
    <t>Water Production</t>
  </si>
  <si>
    <t>Water Consumption</t>
  </si>
  <si>
    <t>000 of megawatt hrs</t>
  </si>
  <si>
    <t>Electricity Production</t>
  </si>
  <si>
    <t>Electricity Consumption</t>
  </si>
  <si>
    <t xml:space="preserve">Commercial </t>
  </si>
  <si>
    <t>Public</t>
  </si>
  <si>
    <t>Total Customers</t>
  </si>
  <si>
    <t xml:space="preserve">Residential </t>
  </si>
  <si>
    <t>Figure 21: Central Government's Net Lending Jan-Mar (CI$ Million)</t>
  </si>
  <si>
    <t xml:space="preserve"> Source: Cayman Islands Treasury Department &amp; Economics and Statistics Office</t>
  </si>
  <si>
    <t>Net Lending (Overall Balance)</t>
  </si>
  <si>
    <t xml:space="preserve">Table 21: Summary of Fiscal Operations </t>
  </si>
  <si>
    <t>CI$ Million</t>
  </si>
  <si>
    <t>Revenue</t>
  </si>
  <si>
    <t>Expense</t>
  </si>
  <si>
    <t>Net Operating Balance</t>
  </si>
  <si>
    <r>
      <t>Net Investment in Nonfinancial Assets</t>
    </r>
    <r>
      <rPr>
        <vertAlign val="superscript"/>
        <sz val="11"/>
        <rFont val="Book Antiqua"/>
        <family val="1"/>
      </rPr>
      <t>1</t>
    </r>
  </si>
  <si>
    <t>Total Expenditure</t>
  </si>
  <si>
    <t>Financing:</t>
  </si>
  <si>
    <t>Net Acquisition of Financial Assets</t>
  </si>
  <si>
    <t xml:space="preserve">   Net Incurrence of Liabilities</t>
  </si>
  <si>
    <t>Source: Cayman Islands Treasury Department &amp; Economics and Statistics Office</t>
  </si>
  <si>
    <t>Table 22: Revenue of the Central Government (Jan-Sep)</t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</si>
  <si>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</si>
  <si>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</si>
  <si>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</si>
  <si>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</si>
  <si>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</si>
  <si>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</si>
  <si>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</si>
  <si>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</si>
  <si>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</si>
  <si>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</si>
  <si>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</si>
  <si>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</si>
  <si>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</si>
  <si>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</si>
  <si>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</si>
  <si>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</si>
  <si>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>Of which:</t>
  </si>
  <si>
    <t xml:space="preserve">      Tourist Accommodation Charges</t>
  </si>
  <si>
    <t xml:space="preserve">      Charges</t>
  </si>
  <si>
    <t xml:space="preserve">   Motor Vehicle Charges</t>
  </si>
  <si>
    <t>Table 24: Expenses of the Central Government (Jan-Sep)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</si>
  <si>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</si>
  <si>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</si>
  <si>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</si>
  <si>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</si>
  <si>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</si>
  <si>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</si>
  <si>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</si>
  <si>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Table 25: Investment in Non-Financial Assets (Jan-Sep)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</si>
  <si>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</si>
  <si>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</si>
  <si>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</si>
  <si>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</si>
  <si>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</si>
  <si>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</si>
  <si>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Net Investment in Non-Financial Assets</t>
  </si>
  <si>
    <t>Table 26: Net Financing</t>
  </si>
  <si>
    <t xml:space="preserve"> Net Acquisition of Financial Assets</t>
  </si>
  <si>
    <t xml:space="preserve">      Incurrence (Disbursement)</t>
  </si>
  <si>
    <t xml:space="preserve">      Reduction (Loan Repayment)</t>
  </si>
  <si>
    <t>Source: Cayman Islands Treasury Department</t>
  </si>
  <si>
    <t>Debt Balance</t>
  </si>
  <si>
    <t>Figure 21: Central Government Outstanding Debt (CI$ Million) as at 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</si>
</sst>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_);\(#,##0.0\)"/>
    <numFmt numFmtId="166" formatCode="#,##0.0_);[Red]\(#,##0.0\)"/>
    <numFmt numFmtId="167" formatCode="0.0"/>
    <numFmt numFmtId="168" formatCode="#,##0.0"/>
    <numFmt numFmtId="169" formatCode="_(* #,##0.0_);_(* \(#,##0.0\);_(* &quot;-&quot;??_);_(@_)"/>
    <numFmt numFmtId="170" formatCode="0.0_);\(0.0\)"/>
    <numFmt numFmtId="171" formatCode="[$-409]mmm\-yy;@"/>
    <numFmt numFmtId="172" formatCode="_(* #,##0_);_(* \(#,##0\);_(* &quot;-&quot;??_);_(@_)"/>
    <numFmt numFmtId="173" formatCode="0.0%"/>
    <numFmt numFmtId="174" formatCode="0.000"/>
    <numFmt numFmtId="175" formatCode="yyyy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Book Antiqua"/>
      <family val="1"/>
    </font>
    <font>
      <u/>
      <sz val="11"/>
      <color theme="10"/>
      <name val="Calibri"/>
      <family val="2"/>
      <scheme val="minor"/>
    </font>
    <font>
      <sz val="10"/>
      <name val="Book Antiqua"/>
      <family val="1"/>
    </font>
    <font>
      <b/>
      <sz val="11"/>
      <color rgb="FFFF0000"/>
      <name val="Calibri"/>
      <family val="2"/>
      <scheme val="minor"/>
    </font>
    <font>
      <sz val="11"/>
      <name val="Book Antiqua"/>
      <family val="1"/>
    </font>
    <font>
      <b/>
      <sz val="11"/>
      <name val="Book Antiqua"/>
      <family val="1"/>
    </font>
    <font>
      <b/>
      <sz val="10"/>
      <name val="Book Antiqua"/>
      <family val="1"/>
    </font>
    <font>
      <b/>
      <sz val="9"/>
      <name val="Book Antiqua"/>
      <family val="1"/>
    </font>
    <font>
      <sz val="9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b/>
      <sz val="9"/>
      <color theme="1"/>
      <name val="Book Antiqua"/>
      <family val="1"/>
    </font>
    <font>
      <b/>
      <sz val="10"/>
      <name val="Arial"/>
      <family val="2"/>
    </font>
    <font>
      <b/>
      <sz val="10"/>
      <color rgb="FF0000FF"/>
      <name val="Book Antiqua"/>
      <family val="1"/>
    </font>
    <font>
      <b/>
      <sz val="11"/>
      <color theme="1"/>
      <name val="Book Antiqua"/>
      <family val="1"/>
    </font>
    <font>
      <sz val="9"/>
      <color rgb="FF000000"/>
      <name val="Book Antiqua"/>
      <family val="1"/>
    </font>
    <font>
      <sz val="12"/>
      <name val="Book Antiqua"/>
      <family val="1"/>
    </font>
    <font>
      <sz val="11"/>
      <color theme="1"/>
      <name val="Book Antiqua"/>
      <family val="1"/>
    </font>
    <font>
      <b/>
      <sz val="12"/>
      <name val="Book Antiqua"/>
      <family val="1"/>
    </font>
    <font>
      <b/>
      <sz val="12"/>
      <name val="Arial"/>
      <family val="2"/>
    </font>
    <font>
      <i/>
      <sz val="11"/>
      <color theme="1"/>
      <name val="Book Antiqua"/>
      <family val="1"/>
    </font>
    <font>
      <i/>
      <sz val="11"/>
      <name val="Book Antiqua"/>
      <family val="1"/>
    </font>
    <font>
      <b/>
      <sz val="12"/>
      <color theme="1"/>
      <name val="Book Antiqua"/>
      <family val="1"/>
    </font>
    <font>
      <b/>
      <i/>
      <sz val="11"/>
      <name val="Book Antiqua"/>
      <family val="1"/>
    </font>
    <font>
      <b/>
      <i/>
      <sz val="10"/>
      <name val="Arial"/>
      <family val="2"/>
    </font>
    <font>
      <u/>
      <sz val="11"/>
      <name val="Book Antiqua"/>
      <family val="1"/>
    </font>
    <font>
      <sz val="10"/>
      <color indexed="10"/>
      <name val="Book Antiqua"/>
      <family val="1"/>
    </font>
    <font>
      <sz val="11"/>
      <color rgb="FF000000"/>
      <name val="Calibri"/>
      <family val="2"/>
    </font>
    <font>
      <sz val="11"/>
      <color rgb="FFFFC000"/>
      <name val="Book Antiqua"/>
      <family val="1"/>
    </font>
    <font>
      <b/>
      <sz val="10"/>
      <color indexed="9"/>
      <name val="Book Antiqua"/>
      <family val="1"/>
    </font>
    <font>
      <sz val="10"/>
      <name val="Trebuchet MS"/>
      <family val="2"/>
    </font>
    <font>
      <b/>
      <sz val="11"/>
      <color rgb="FF000000"/>
      <name val="Book Antiqua"/>
      <family val="1"/>
    </font>
    <font>
      <b/>
      <sz val="11"/>
      <color theme="0"/>
      <name val="Book Antiqua"/>
      <family val="1"/>
    </font>
    <font>
      <vertAlign val="superscript"/>
      <sz val="11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</fonts>
  <fills count="25">
    <fill>
      <patternFill patternType="none"/>
    </fill>
    <fill>
      <patternFill patternType="gray125"/>
    </fill>
    <fill>
      <patternFill patternType="solid">
        <fgColor rgb="FFDA9694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1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67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0" fillId="0" borderId="0" xfId="0" applyFill="1"/>
    <xf numFmtId="165" fontId="0" fillId="0" borderId="0" xfId="1" applyNumberFormat="1" applyFont="1" applyAlignment="1">
      <alignment horizontal="left"/>
    </xf>
    <xf numFmtId="167" fontId="0" fillId="0" borderId="0" xfId="0" applyNumberFormat="1"/>
    <xf numFmtId="165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37" fontId="0" fillId="0" borderId="0" xfId="1" applyNumberFormat="1" applyFont="1" applyAlignment="1">
      <alignment horizontal="left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69" fontId="6" fillId="0" borderId="0" xfId="0" applyNumberFormat="1" applyFont="1" applyFill="1" applyBorder="1"/>
    <xf numFmtId="37" fontId="2" fillId="0" borderId="0" xfId="0" applyNumberFormat="1" applyFont="1" applyBorder="1" applyAlignment="1">
      <alignment horizontal="center"/>
    </xf>
    <xf numFmtId="37" fontId="7" fillId="0" borderId="0" xfId="1" applyNumberFormat="1" applyFont="1" applyAlignment="1">
      <alignment horizontal="left"/>
    </xf>
    <xf numFmtId="0" fontId="10" fillId="0" borderId="0" xfId="0" applyNumberFormat="1" applyFont="1" applyFill="1" applyBorder="1"/>
    <xf numFmtId="17" fontId="10" fillId="0" borderId="0" xfId="0" applyNumberFormat="1" applyFont="1" applyFill="1" applyBorder="1" applyAlignment="1">
      <alignment horizontal="center" wrapText="1"/>
    </xf>
    <xf numFmtId="17" fontId="6" fillId="0" borderId="0" xfId="0" applyNumberFormat="1" applyFont="1" applyFill="1" applyBorder="1"/>
    <xf numFmtId="17" fontId="6" fillId="0" borderId="0" xfId="0" applyNumberFormat="1" applyFont="1" applyFill="1" applyBorder="1" applyAlignment="1">
      <alignment wrapText="1"/>
    </xf>
    <xf numFmtId="0" fontId="0" fillId="0" borderId="0" xfId="0" applyFill="1" applyBorder="1"/>
    <xf numFmtId="17" fontId="12" fillId="0" borderId="0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/>
    <xf numFmtId="169" fontId="10" fillId="0" borderId="0" xfId="0" applyNumberFormat="1" applyFont="1" applyFill="1" applyBorder="1"/>
    <xf numFmtId="164" fontId="6" fillId="0" borderId="0" xfId="0" applyNumberFormat="1" applyFont="1" applyFill="1" applyBorder="1"/>
    <xf numFmtId="169" fontId="10" fillId="0" borderId="0" xfId="0" applyNumberFormat="1" applyFont="1" applyFill="1" applyBorder="1" applyAlignment="1"/>
    <xf numFmtId="169" fontId="6" fillId="0" borderId="0" xfId="1" applyNumberFormat="1" applyFont="1" applyFill="1" applyBorder="1"/>
    <xf numFmtId="2" fontId="6" fillId="0" borderId="0" xfId="0" applyNumberFormat="1" applyFont="1" applyFill="1" applyBorder="1"/>
    <xf numFmtId="169" fontId="6" fillId="0" borderId="0" xfId="1" applyNumberFormat="1" applyFont="1" applyFill="1" applyBorder="1" applyAlignment="1"/>
    <xf numFmtId="167" fontId="6" fillId="0" borderId="0" xfId="0" applyNumberFormat="1" applyFont="1" applyFill="1" applyBorder="1"/>
    <xf numFmtId="164" fontId="6" fillId="0" borderId="0" xfId="1" applyNumberFormat="1" applyFont="1" applyFill="1" applyBorder="1"/>
    <xf numFmtId="0" fontId="0" fillId="0" borderId="0" xfId="0" applyFont="1" applyFill="1" applyBorder="1" applyAlignment="1"/>
    <xf numFmtId="167" fontId="2" fillId="0" borderId="0" xfId="0" applyNumberFormat="1" applyFont="1"/>
    <xf numFmtId="39" fontId="0" fillId="0" borderId="0" xfId="1" applyNumberFormat="1" applyFont="1" applyAlignment="1">
      <alignment horizontal="left"/>
    </xf>
    <xf numFmtId="0" fontId="5" fillId="0" borderId="0" xfId="3"/>
    <xf numFmtId="0" fontId="2" fillId="0" borderId="1" xfId="0" applyFont="1" applyBorder="1" applyAlignment="1"/>
    <xf numFmtId="0" fontId="8" fillId="2" borderId="2" xfId="0" applyFont="1" applyFill="1" applyBorder="1"/>
    <xf numFmtId="0" fontId="9" fillId="2" borderId="3" xfId="0" applyNumberFormat="1" applyFont="1" applyFill="1" applyBorder="1"/>
    <xf numFmtId="17" fontId="9" fillId="2" borderId="4" xfId="0" applyNumberFormat="1" applyFont="1" applyFill="1" applyBorder="1" applyAlignment="1">
      <alignment horizontal="center" wrapText="1"/>
    </xf>
    <xf numFmtId="0" fontId="8" fillId="3" borderId="5" xfId="0" applyFont="1" applyFill="1" applyBorder="1"/>
    <xf numFmtId="17" fontId="8" fillId="3" borderId="7" xfId="0" applyNumberFormat="1" applyFont="1" applyFill="1" applyBorder="1" applyAlignment="1">
      <alignment horizontal="center"/>
    </xf>
    <xf numFmtId="0" fontId="9" fillId="3" borderId="5" xfId="0" applyFont="1" applyFill="1" applyBorder="1"/>
    <xf numFmtId="169" fontId="9" fillId="3" borderId="8" xfId="0" applyNumberFormat="1" applyFont="1" applyFill="1" applyBorder="1"/>
    <xf numFmtId="169" fontId="9" fillId="3" borderId="9" xfId="0" applyNumberFormat="1" applyFont="1" applyFill="1" applyBorder="1"/>
    <xf numFmtId="0" fontId="8" fillId="3" borderId="5" xfId="0" applyFont="1" applyFill="1" applyBorder="1" applyAlignment="1">
      <alignment horizontal="left" indent="1"/>
    </xf>
    <xf numFmtId="169" fontId="8" fillId="3" borderId="0" xfId="1" applyNumberFormat="1" applyFont="1" applyFill="1"/>
    <xf numFmtId="169" fontId="8" fillId="3" borderId="7" xfId="0" applyNumberFormat="1" applyFont="1" applyFill="1" applyBorder="1"/>
    <xf numFmtId="169" fontId="8" fillId="3" borderId="0" xfId="1" applyNumberFormat="1" applyFont="1" applyFill="1" applyBorder="1"/>
    <xf numFmtId="0" fontId="8" fillId="3" borderId="10" xfId="0" applyFont="1" applyFill="1" applyBorder="1" applyAlignment="1">
      <alignment horizontal="left" indent="1"/>
    </xf>
    <xf numFmtId="169" fontId="8" fillId="3" borderId="11" xfId="1" applyNumberFormat="1" applyFont="1" applyFill="1" applyBorder="1"/>
    <xf numFmtId="169" fontId="8" fillId="3" borderId="12" xfId="0" applyNumberFormat="1" applyFont="1" applyFill="1" applyBorder="1"/>
    <xf numFmtId="165" fontId="1" fillId="0" borderId="0" xfId="1" applyNumberFormat="1" applyFont="1" applyAlignment="1">
      <alignment horizontal="left"/>
    </xf>
    <xf numFmtId="165" fontId="2" fillId="0" borderId="0" xfId="1" applyNumberFormat="1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center"/>
    </xf>
    <xf numFmtId="0" fontId="14" fillId="0" borderId="3" xfId="4" applyNumberFormat="1" applyFont="1" applyBorder="1" applyAlignment="1"/>
    <xf numFmtId="0" fontId="15" fillId="0" borderId="3" xfId="4" applyFont="1" applyBorder="1"/>
    <xf numFmtId="0" fontId="16" fillId="0" borderId="0" xfId="4" applyFont="1"/>
    <xf numFmtId="0" fontId="14" fillId="0" borderId="0" xfId="4" applyNumberFormat="1" applyFont="1" applyAlignment="1"/>
    <xf numFmtId="0" fontId="14" fillId="0" borderId="0" xfId="4" applyNumberFormat="1" applyFont="1" applyBorder="1" applyAlignment="1">
      <alignment horizontal="left"/>
    </xf>
    <xf numFmtId="0" fontId="17" fillId="0" borderId="0" xfId="4" applyNumberFormat="1" applyFont="1" applyBorder="1" applyAlignment="1"/>
    <xf numFmtId="4" fontId="14" fillId="0" borderId="0" xfId="4" applyNumberFormat="1" applyFont="1" applyBorder="1" applyAlignment="1"/>
    <xf numFmtId="4" fontId="17" fillId="0" borderId="0" xfId="4" applyNumberFormat="1" applyFont="1" applyBorder="1" applyAlignment="1">
      <alignment horizontal="left" indent="1"/>
    </xf>
    <xf numFmtId="168" fontId="17" fillId="0" borderId="0" xfId="4" applyNumberFormat="1" applyFont="1" applyBorder="1" applyAlignment="1">
      <alignment horizontal="left" indent="1"/>
    </xf>
    <xf numFmtId="4" fontId="17" fillId="0" borderId="0" xfId="4" applyNumberFormat="1" applyFont="1" applyBorder="1" applyAlignment="1"/>
    <xf numFmtId="4" fontId="17" fillId="0" borderId="0" xfId="4" applyNumberFormat="1" applyFont="1" applyBorder="1" applyAlignment="1">
      <alignment horizontal="left" indent="2"/>
    </xf>
    <xf numFmtId="4" fontId="17" fillId="0" borderId="0" xfId="4" applyNumberFormat="1" applyFont="1" applyBorder="1" applyAlignment="1">
      <alignment horizontal="left" wrapText="1" indent="1"/>
    </xf>
    <xf numFmtId="0" fontId="16" fillId="0" borderId="0" xfId="4" applyFont="1" applyAlignment="1">
      <alignment horizontal="left" wrapText="1" indent="1"/>
    </xf>
    <xf numFmtId="4" fontId="17" fillId="0" borderId="11" xfId="4" applyNumberFormat="1" applyFont="1" applyBorder="1" applyAlignment="1"/>
    <xf numFmtId="164" fontId="16" fillId="0" borderId="0" xfId="5" applyFont="1"/>
    <xf numFmtId="164" fontId="16" fillId="0" borderId="0" xfId="4" applyNumberFormat="1" applyFont="1"/>
    <xf numFmtId="0" fontId="6" fillId="5" borderId="16" xfId="0" applyFont="1" applyFill="1" applyBorder="1" applyAlignment="1">
      <alignment horizontal="left" wrapText="1"/>
    </xf>
    <xf numFmtId="170" fontId="6" fillId="5" borderId="0" xfId="0" applyNumberFormat="1" applyFont="1" applyFill="1" applyBorder="1"/>
    <xf numFmtId="170" fontId="6" fillId="5" borderId="13" xfId="0" applyNumberFormat="1" applyFont="1" applyFill="1" applyBorder="1"/>
    <xf numFmtId="0" fontId="6" fillId="5" borderId="17" xfId="0" applyFont="1" applyFill="1" applyBorder="1" applyAlignment="1">
      <alignment horizontal="left" wrapText="1"/>
    </xf>
    <xf numFmtId="0" fontId="6" fillId="5" borderId="28" xfId="0" applyFont="1" applyFill="1" applyBorder="1" applyAlignment="1">
      <alignment horizontal="center" wrapText="1"/>
    </xf>
    <xf numFmtId="170" fontId="6" fillId="5" borderId="3" xfId="0" applyNumberFormat="1" applyFont="1" applyFill="1" applyBorder="1"/>
    <xf numFmtId="170" fontId="6" fillId="5" borderId="29" xfId="0" applyNumberFormat="1" applyFont="1" applyFill="1" applyBorder="1"/>
    <xf numFmtId="0" fontId="12" fillId="5" borderId="0" xfId="0" applyFont="1" applyFill="1"/>
    <xf numFmtId="0" fontId="6" fillId="6" borderId="25" xfId="0" applyFont="1" applyFill="1" applyBorder="1" applyAlignment="1">
      <alignment wrapText="1"/>
    </xf>
    <xf numFmtId="0" fontId="6" fillId="6" borderId="25" xfId="0" applyFont="1" applyFill="1" applyBorder="1"/>
    <xf numFmtId="0" fontId="6" fillId="6" borderId="27" xfId="0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0" fontId="0" fillId="0" borderId="24" xfId="0" applyBorder="1"/>
    <xf numFmtId="0" fontId="20" fillId="7" borderId="19" xfId="0" applyNumberFormat="1" applyFont="1" applyFill="1" applyBorder="1" applyAlignment="1">
      <alignment horizontal="center" wrapText="1"/>
    </xf>
    <xf numFmtId="0" fontId="0" fillId="0" borderId="0" xfId="0" applyNumberFormat="1" applyBorder="1"/>
    <xf numFmtId="171" fontId="0" fillId="0" borderId="0" xfId="0" applyNumberFormat="1" applyBorder="1"/>
    <xf numFmtId="0" fontId="0" fillId="0" borderId="13" xfId="0" applyBorder="1"/>
    <xf numFmtId="2" fontId="0" fillId="0" borderId="0" xfId="0" applyNumberFormat="1" applyBorder="1"/>
    <xf numFmtId="2" fontId="0" fillId="0" borderId="13" xfId="0" applyNumberFormat="1" applyBorder="1"/>
    <xf numFmtId="0" fontId="0" fillId="0" borderId="11" xfId="0" applyNumberFormat="1" applyBorder="1"/>
    <xf numFmtId="171" fontId="0" fillId="0" borderId="11" xfId="0" applyNumberFormat="1" applyBorder="1"/>
    <xf numFmtId="2" fontId="0" fillId="0" borderId="11" xfId="0" applyNumberFormat="1" applyBorder="1"/>
    <xf numFmtId="2" fontId="0" fillId="0" borderId="14" xfId="0" applyNumberFormat="1" applyBorder="1"/>
    <xf numFmtId="0" fontId="20" fillId="7" borderId="30" xfId="0" applyNumberFormat="1" applyFont="1" applyFill="1" applyBorder="1" applyAlignment="1">
      <alignment horizontal="center" wrapText="1"/>
    </xf>
    <xf numFmtId="167" fontId="0" fillId="0" borderId="13" xfId="0" applyNumberFormat="1" applyBorder="1"/>
    <xf numFmtId="167" fontId="0" fillId="0" borderId="14" xfId="0" applyNumberFormat="1" applyBorder="1"/>
    <xf numFmtId="0" fontId="20" fillId="7" borderId="15" xfId="0" applyNumberFormat="1" applyFont="1" applyFill="1" applyBorder="1" applyAlignment="1">
      <alignment horizontal="center" wrapText="1"/>
    </xf>
    <xf numFmtId="0" fontId="0" fillId="7" borderId="1" xfId="0" applyFill="1" applyBorder="1"/>
    <xf numFmtId="0" fontId="0" fillId="0" borderId="11" xfId="0" applyBorder="1"/>
    <xf numFmtId="0" fontId="3" fillId="0" borderId="0" xfId="6"/>
    <xf numFmtId="0" fontId="3" fillId="0" borderId="0" xfId="6" applyAlignment="1">
      <alignment vertical="center"/>
    </xf>
    <xf numFmtId="0" fontId="3" fillId="0" borderId="0" xfId="6" applyFill="1"/>
    <xf numFmtId="0" fontId="21" fillId="0" borderId="0" xfId="0" applyFont="1" applyAlignment="1">
      <alignment horizontal="left" vertical="center"/>
    </xf>
    <xf numFmtId="172" fontId="6" fillId="0" borderId="13" xfId="6" applyNumberFormat="1" applyFont="1" applyFill="1" applyBorder="1"/>
    <xf numFmtId="172" fontId="6" fillId="0" borderId="14" xfId="6" applyNumberFormat="1" applyFont="1" applyFill="1" applyBorder="1"/>
    <xf numFmtId="0" fontId="3" fillId="7" borderId="31" xfId="6" applyFill="1" applyBorder="1"/>
    <xf numFmtId="0" fontId="3" fillId="7" borderId="24" xfId="6" applyFill="1" applyBorder="1"/>
    <xf numFmtId="0" fontId="19" fillId="7" borderId="34" xfId="6" applyFont="1" applyFill="1" applyBorder="1"/>
    <xf numFmtId="0" fontId="19" fillId="0" borderId="0" xfId="6" applyFont="1" applyBorder="1"/>
    <xf numFmtId="0" fontId="19" fillId="0" borderId="11" xfId="6" applyFont="1" applyBorder="1"/>
    <xf numFmtId="0" fontId="22" fillId="0" borderId="0" xfId="0" applyFont="1"/>
    <xf numFmtId="0" fontId="23" fillId="0" borderId="0" xfId="4" applyFont="1"/>
    <xf numFmtId="169" fontId="23" fillId="0" borderId="0" xfId="5" applyNumberFormat="1" applyFont="1"/>
    <xf numFmtId="0" fontId="23" fillId="0" borderId="0" xfId="4" applyFont="1" applyAlignment="1"/>
    <xf numFmtId="167" fontId="23" fillId="0" borderId="0" xfId="4" applyNumberFormat="1" applyFont="1"/>
    <xf numFmtId="0" fontId="8" fillId="4" borderId="35" xfId="4" applyFont="1" applyFill="1" applyBorder="1"/>
    <xf numFmtId="0" fontId="8" fillId="8" borderId="35" xfId="4" applyFont="1" applyFill="1" applyBorder="1"/>
    <xf numFmtId="0" fontId="8" fillId="4" borderId="11" xfId="4" applyFont="1" applyFill="1" applyBorder="1"/>
    <xf numFmtId="0" fontId="8" fillId="8" borderId="11" xfId="4" applyFont="1" applyFill="1" applyBorder="1" applyAlignment="1">
      <alignment horizontal="center"/>
    </xf>
    <xf numFmtId="0" fontId="8" fillId="4" borderId="0" xfId="4" applyFont="1" applyFill="1" applyBorder="1"/>
    <xf numFmtId="167" fontId="8" fillId="4" borderId="0" xfId="4" applyNumberFormat="1" applyFont="1" applyFill="1" applyBorder="1"/>
    <xf numFmtId="167" fontId="8" fillId="8" borderId="0" xfId="4" applyNumberFormat="1" applyFont="1" applyFill="1" applyBorder="1"/>
    <xf numFmtId="167" fontId="8" fillId="4" borderId="11" xfId="4" applyNumberFormat="1" applyFont="1" applyFill="1" applyBorder="1"/>
    <xf numFmtId="167" fontId="8" fillId="8" borderId="11" xfId="4" applyNumberFormat="1" applyFont="1" applyFill="1" applyBorder="1"/>
    <xf numFmtId="0" fontId="23" fillId="0" borderId="0" xfId="4" applyFont="1" applyFill="1"/>
    <xf numFmtId="169" fontId="23" fillId="0" borderId="0" xfId="5" applyNumberFormat="1" applyFont="1" applyFill="1"/>
    <xf numFmtId="167" fontId="23" fillId="0" borderId="0" xfId="4" applyNumberFormat="1" applyFont="1" applyFill="1"/>
    <xf numFmtId="0" fontId="23" fillId="0" borderId="0" xfId="4" applyFont="1" applyFill="1" applyAlignment="1">
      <alignment vertical="center"/>
    </xf>
    <xf numFmtId="0" fontId="23" fillId="0" borderId="0" xfId="4" applyFont="1" applyFill="1" applyAlignment="1"/>
    <xf numFmtId="0" fontId="8" fillId="4" borderId="1" xfId="4" applyFont="1" applyFill="1" applyBorder="1" applyAlignment="1">
      <alignment horizontal="center"/>
    </xf>
    <xf numFmtId="0" fontId="24" fillId="0" borderId="0" xfId="0" applyFont="1" applyAlignment="1">
      <alignment vertical="center"/>
    </xf>
    <xf numFmtId="0" fontId="8" fillId="0" borderId="0" xfId="4" applyFont="1" applyFill="1" applyBorder="1"/>
    <xf numFmtId="167" fontId="8" fillId="0" borderId="0" xfId="4" applyNumberFormat="1" applyFont="1" applyFill="1" applyBorder="1"/>
    <xf numFmtId="0" fontId="23" fillId="0" borderId="0" xfId="4" applyFont="1" applyBorder="1"/>
    <xf numFmtId="0" fontId="23" fillId="0" borderId="0" xfId="4" applyFont="1" applyFill="1" applyBorder="1"/>
    <xf numFmtId="0" fontId="8" fillId="0" borderId="0" xfId="4" applyFont="1" applyFill="1" applyBorder="1" applyAlignment="1">
      <alignment horizontal="center"/>
    </xf>
    <xf numFmtId="0" fontId="12" fillId="0" borderId="0" xfId="4" applyFont="1" applyFill="1" applyBorder="1"/>
    <xf numFmtId="169" fontId="23" fillId="0" borderId="13" xfId="5" applyNumberFormat="1" applyFont="1" applyBorder="1"/>
    <xf numFmtId="0" fontId="23" fillId="0" borderId="11" xfId="4" applyFont="1" applyBorder="1"/>
    <xf numFmtId="169" fontId="23" fillId="0" borderId="14" xfId="5" applyNumberFormat="1" applyFont="1" applyBorder="1"/>
    <xf numFmtId="0" fontId="23" fillId="7" borderId="31" xfId="4" applyFont="1" applyFill="1" applyBorder="1"/>
    <xf numFmtId="0" fontId="23" fillId="7" borderId="24" xfId="4" applyFont="1" applyFill="1" applyBorder="1"/>
    <xf numFmtId="0" fontId="25" fillId="7" borderId="34" xfId="4" applyFont="1" applyFill="1" applyBorder="1"/>
    <xf numFmtId="17" fontId="15" fillId="0" borderId="13" xfId="4" applyNumberFormat="1" applyFont="1" applyBorder="1" applyAlignment="1">
      <alignment horizontal="right"/>
    </xf>
    <xf numFmtId="0" fontId="16" fillId="0" borderId="13" xfId="4" applyFont="1" applyBorder="1"/>
    <xf numFmtId="169" fontId="14" fillId="0" borderId="13" xfId="5" applyNumberFormat="1" applyFont="1" applyFill="1" applyBorder="1" applyAlignment="1">
      <alignment horizontal="right"/>
    </xf>
    <xf numFmtId="169" fontId="17" fillId="0" borderId="13" xfId="5" applyNumberFormat="1" applyFont="1" applyFill="1" applyBorder="1" applyAlignment="1">
      <alignment horizontal="right"/>
    </xf>
    <xf numFmtId="0" fontId="16" fillId="0" borderId="14" xfId="4" applyFont="1" applyBorder="1"/>
    <xf numFmtId="17" fontId="0" fillId="0" borderId="0" xfId="0" applyNumberFormat="1" applyAlignment="1">
      <alignment horizontal="center"/>
    </xf>
    <xf numFmtId="172" fontId="0" fillId="0" borderId="0" xfId="0" applyNumberFormat="1"/>
    <xf numFmtId="173" fontId="0" fillId="0" borderId="0" xfId="8" applyNumberFormat="1" applyFont="1"/>
    <xf numFmtId="174" fontId="0" fillId="0" borderId="0" xfId="0" applyNumberFormat="1"/>
    <xf numFmtId="0" fontId="0" fillId="0" borderId="0" xfId="0" applyFont="1"/>
    <xf numFmtId="173" fontId="2" fillId="0" borderId="0" xfId="8" applyNumberFormat="1" applyFont="1"/>
    <xf numFmtId="0" fontId="3" fillId="0" borderId="0" xfId="9" applyFont="1" applyFill="1" applyBorder="1"/>
    <xf numFmtId="0" fontId="26" fillId="0" borderId="0" xfId="9" applyFont="1" applyFill="1" applyBorder="1"/>
    <xf numFmtId="0" fontId="19" fillId="0" borderId="0" xfId="9" applyFont="1" applyAlignment="1">
      <alignment horizontal="left"/>
    </xf>
    <xf numFmtId="167" fontId="3" fillId="0" borderId="0" xfId="9" applyNumberFormat="1" applyFont="1" applyFill="1" applyBorder="1" applyAlignment="1">
      <alignment horizontal="center"/>
    </xf>
    <xf numFmtId="0" fontId="13" fillId="0" borderId="0" xfId="9" applyFont="1" applyFill="1" applyBorder="1"/>
    <xf numFmtId="0" fontId="19" fillId="0" borderId="0" xfId="9" applyFont="1" applyFill="1" applyBorder="1" applyAlignment="1">
      <alignment horizontal="left"/>
    </xf>
    <xf numFmtId="0" fontId="13" fillId="0" borderId="0" xfId="9" applyNumberFormat="1" applyFont="1" applyFill="1" applyBorder="1"/>
    <xf numFmtId="0" fontId="13" fillId="0" borderId="0" xfId="9" applyFont="1" applyFill="1" applyAlignment="1">
      <alignment horizontal="right"/>
    </xf>
    <xf numFmtId="0" fontId="13" fillId="0" borderId="0" xfId="9" applyFont="1"/>
    <xf numFmtId="0" fontId="9" fillId="0" borderId="0" xfId="4" applyFont="1"/>
    <xf numFmtId="0" fontId="18" fillId="0" borderId="0" xfId="0" applyFont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left"/>
    </xf>
    <xf numFmtId="165" fontId="24" fillId="0" borderId="0" xfId="1" applyNumberFormat="1" applyFont="1" applyAlignment="1">
      <alignment horizontal="left"/>
    </xf>
    <xf numFmtId="166" fontId="27" fillId="0" borderId="0" xfId="1" applyNumberFormat="1" applyFont="1" applyAlignment="1">
      <alignment horizontal="left"/>
    </xf>
    <xf numFmtId="166" fontId="28" fillId="0" borderId="0" xfId="1" applyNumberFormat="1" applyFont="1" applyAlignment="1">
      <alignment horizontal="left"/>
    </xf>
    <xf numFmtId="167" fontId="28" fillId="0" borderId="0" xfId="1" applyNumberFormat="1" applyFont="1" applyAlignment="1">
      <alignment horizontal="left"/>
    </xf>
    <xf numFmtId="0" fontId="24" fillId="0" borderId="0" xfId="0" applyFont="1"/>
    <xf numFmtId="0" fontId="21" fillId="0" borderId="1" xfId="0" applyFont="1" applyBorder="1" applyAlignment="1"/>
    <xf numFmtId="0" fontId="21" fillId="0" borderId="16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7" xfId="0" applyFont="1" applyFill="1" applyBorder="1"/>
    <xf numFmtId="165" fontId="24" fillId="0" borderId="20" xfId="1" applyNumberFormat="1" applyFont="1" applyFill="1" applyBorder="1" applyAlignment="1">
      <alignment horizontal="left"/>
    </xf>
    <xf numFmtId="165" fontId="24" fillId="0" borderId="13" xfId="1" applyNumberFormat="1" applyFont="1" applyFill="1" applyBorder="1" applyAlignment="1">
      <alignment horizontal="left"/>
    </xf>
    <xf numFmtId="0" fontId="21" fillId="0" borderId="17" xfId="0" applyFont="1" applyBorder="1" applyAlignment="1">
      <alignment vertical="center"/>
    </xf>
    <xf numFmtId="37" fontId="24" fillId="0" borderId="20" xfId="1" applyNumberFormat="1" applyFont="1" applyBorder="1" applyAlignment="1">
      <alignment horizontal="left"/>
    </xf>
    <xf numFmtId="37" fontId="24" fillId="0" borderId="13" xfId="1" applyNumberFormat="1" applyFont="1" applyBorder="1" applyAlignment="1">
      <alignment horizontal="left"/>
    </xf>
    <xf numFmtId="0" fontId="21" fillId="0" borderId="18" xfId="0" applyFont="1" applyBorder="1" applyAlignment="1">
      <alignment vertical="center"/>
    </xf>
    <xf numFmtId="37" fontId="24" fillId="0" borderId="21" xfId="1" applyNumberFormat="1" applyFont="1" applyBorder="1" applyAlignment="1">
      <alignment horizontal="left"/>
    </xf>
    <xf numFmtId="37" fontId="24" fillId="0" borderId="23" xfId="1" applyNumberFormat="1" applyFont="1" applyBorder="1" applyAlignment="1">
      <alignment horizontal="left"/>
    </xf>
    <xf numFmtId="37" fontId="24" fillId="0" borderId="14" xfId="1" applyNumberFormat="1" applyFont="1" applyBorder="1" applyAlignment="1">
      <alignment horizontal="left"/>
    </xf>
    <xf numFmtId="0" fontId="21" fillId="0" borderId="0" xfId="0" applyFont="1" applyAlignment="1">
      <alignment vertical="center"/>
    </xf>
    <xf numFmtId="37" fontId="24" fillId="0" borderId="0" xfId="1" applyNumberFormat="1" applyFont="1" applyAlignment="1">
      <alignment horizontal="left"/>
    </xf>
    <xf numFmtId="0" fontId="21" fillId="0" borderId="0" xfId="0" applyFont="1" applyFill="1" applyAlignment="1">
      <alignment vertical="center"/>
    </xf>
    <xf numFmtId="37" fontId="24" fillId="0" borderId="0" xfId="1" applyNumberFormat="1" applyFont="1" applyFill="1" applyBorder="1" applyAlignment="1">
      <alignment horizontal="left"/>
    </xf>
    <xf numFmtId="0" fontId="24" fillId="0" borderId="0" xfId="0" applyFont="1" applyFill="1" applyBorder="1"/>
    <xf numFmtId="0" fontId="29" fillId="0" borderId="0" xfId="0" applyFont="1" applyFill="1" applyAlignment="1">
      <alignment vertical="center"/>
    </xf>
    <xf numFmtId="37" fontId="21" fillId="0" borderId="0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left"/>
    </xf>
    <xf numFmtId="0" fontId="21" fillId="0" borderId="0" xfId="0" applyFont="1" applyAlignment="1">
      <alignment horizontal="center"/>
    </xf>
    <xf numFmtId="17" fontId="24" fillId="0" borderId="0" xfId="0" applyNumberFormat="1" applyFont="1" applyAlignment="1">
      <alignment horizontal="center"/>
    </xf>
    <xf numFmtId="172" fontId="24" fillId="0" borderId="0" xfId="0" applyNumberFormat="1" applyFont="1"/>
    <xf numFmtId="167" fontId="24" fillId="0" borderId="0" xfId="0" applyNumberFormat="1" applyFont="1"/>
    <xf numFmtId="0" fontId="21" fillId="0" borderId="0" xfId="0" applyFont="1" applyAlignment="1"/>
    <xf numFmtId="0" fontId="24" fillId="0" borderId="0" xfId="0" applyFont="1" applyAlignment="1"/>
    <xf numFmtId="0" fontId="10" fillId="0" borderId="0" xfId="6" applyFont="1"/>
    <xf numFmtId="0" fontId="19" fillId="0" borderId="0" xfId="6" applyFont="1"/>
    <xf numFmtId="0" fontId="6" fillId="9" borderId="35" xfId="6" applyFont="1" applyFill="1" applyBorder="1"/>
    <xf numFmtId="49" fontId="9" fillId="9" borderId="35" xfId="6" applyNumberFormat="1" applyFont="1" applyFill="1" applyBorder="1" applyAlignment="1">
      <alignment horizontal="right"/>
    </xf>
    <xf numFmtId="49" fontId="9" fillId="9" borderId="35" xfId="6" applyNumberFormat="1" applyFont="1" applyFill="1" applyBorder="1" applyAlignment="1">
      <alignment horizontal="center"/>
    </xf>
    <xf numFmtId="0" fontId="6" fillId="9" borderId="11" xfId="6" applyFont="1" applyFill="1" applyBorder="1"/>
    <xf numFmtId="0" fontId="9" fillId="9" borderId="11" xfId="6" applyNumberFormat="1" applyFont="1" applyFill="1" applyBorder="1" applyAlignment="1">
      <alignment horizontal="right"/>
    </xf>
    <xf numFmtId="49" fontId="9" fillId="9" borderId="11" xfId="6" applyNumberFormat="1" applyFont="1" applyFill="1" applyBorder="1" applyAlignment="1">
      <alignment horizontal="right"/>
    </xf>
    <xf numFmtId="49" fontId="9" fillId="9" borderId="11" xfId="6" applyNumberFormat="1" applyFont="1" applyFill="1" applyBorder="1" applyAlignment="1">
      <alignment horizontal="center"/>
    </xf>
    <xf numFmtId="0" fontId="6" fillId="0" borderId="0" xfId="6" applyFont="1"/>
    <xf numFmtId="0" fontId="3" fillId="0" borderId="0" xfId="6" applyFont="1"/>
    <xf numFmtId="0" fontId="9" fillId="10" borderId="24" xfId="6" applyFont="1" applyFill="1" applyBorder="1"/>
    <xf numFmtId="165" fontId="9" fillId="10" borderId="0" xfId="5" applyNumberFormat="1" applyFont="1" applyFill="1" applyBorder="1"/>
    <xf numFmtId="0" fontId="8" fillId="10" borderId="0" xfId="6" applyFont="1" applyFill="1" applyBorder="1" applyAlignment="1">
      <alignment horizontal="left" indent="1"/>
    </xf>
    <xf numFmtId="0" fontId="8" fillId="10" borderId="0" xfId="6" applyFont="1" applyFill="1" applyBorder="1"/>
    <xf numFmtId="165" fontId="8" fillId="10" borderId="0" xfId="5" applyNumberFormat="1" applyFont="1" applyFill="1" applyBorder="1"/>
    <xf numFmtId="0" fontId="30" fillId="10" borderId="0" xfId="6" applyFont="1" applyFill="1" applyBorder="1"/>
    <xf numFmtId="0" fontId="9" fillId="10" borderId="0" xfId="6" applyFont="1" applyFill="1" applyBorder="1"/>
    <xf numFmtId="0" fontId="8" fillId="10" borderId="11" xfId="6" applyFont="1" applyFill="1" applyBorder="1" applyAlignment="1">
      <alignment horizontal="left" indent="1"/>
    </xf>
    <xf numFmtId="0" fontId="8" fillId="10" borderId="11" xfId="6" applyFont="1" applyFill="1" applyBorder="1"/>
    <xf numFmtId="0" fontId="30" fillId="0" borderId="0" xfId="6" applyFont="1" applyBorder="1" applyAlignment="1">
      <alignment horizontal="left"/>
    </xf>
    <xf numFmtId="0" fontId="31" fillId="0" borderId="24" xfId="6" applyFont="1" applyBorder="1"/>
    <xf numFmtId="173" fontId="3" fillId="0" borderId="0" xfId="7" applyNumberFormat="1" applyFont="1" applyFill="1"/>
    <xf numFmtId="0" fontId="3" fillId="0" borderId="0" xfId="6" applyFont="1" applyFill="1"/>
    <xf numFmtId="0" fontId="3" fillId="0" borderId="0" xfId="6" applyFont="1" applyBorder="1"/>
    <xf numFmtId="0" fontId="6" fillId="0" borderId="0" xfId="6" applyFont="1" applyFill="1" applyBorder="1"/>
    <xf numFmtId="0" fontId="3" fillId="0" borderId="0" xfId="6" applyFont="1" applyFill="1" applyBorder="1"/>
    <xf numFmtId="0" fontId="10" fillId="0" borderId="0" xfId="6" applyFont="1" applyFill="1" applyBorder="1" applyAlignment="1">
      <alignment horizontal="center"/>
    </xf>
    <xf numFmtId="0" fontId="10" fillId="0" borderId="0" xfId="6" applyFont="1" applyFill="1" applyBorder="1"/>
    <xf numFmtId="0" fontId="19" fillId="0" borderId="0" xfId="6" applyFont="1" applyBorder="1" applyAlignment="1">
      <alignment horizontal="centerContinuous"/>
    </xf>
    <xf numFmtId="169" fontId="3" fillId="0" borderId="0" xfId="5" applyNumberFormat="1" applyFont="1" applyFill="1" applyBorder="1"/>
    <xf numFmtId="0" fontId="10" fillId="0" borderId="0" xfId="6" applyFont="1" applyBorder="1" applyAlignment="1">
      <alignment vertical="top" wrapText="1"/>
    </xf>
    <xf numFmtId="167" fontId="19" fillId="0" borderId="0" xfId="6" applyNumberFormat="1" applyFont="1" applyBorder="1"/>
    <xf numFmtId="1" fontId="3" fillId="0" borderId="0" xfId="6" applyNumberFormat="1" applyBorder="1" applyAlignment="1">
      <alignment horizontal="center"/>
    </xf>
    <xf numFmtId="167" fontId="3" fillId="0" borderId="0" xfId="6" applyNumberFormat="1" applyFont="1" applyBorder="1" applyAlignment="1">
      <alignment horizontal="center"/>
    </xf>
    <xf numFmtId="167" fontId="3" fillId="0" borderId="0" xfId="6" applyNumberFormat="1" applyFont="1" applyAlignment="1">
      <alignment horizontal="center"/>
    </xf>
    <xf numFmtId="1" fontId="19" fillId="0" borderId="0" xfId="6" applyNumberFormat="1" applyFont="1" applyBorder="1" applyAlignment="1">
      <alignment horizontal="center"/>
    </xf>
    <xf numFmtId="167" fontId="19" fillId="0" borderId="0" xfId="6" applyNumberFormat="1" applyFont="1" applyAlignment="1">
      <alignment horizontal="center"/>
    </xf>
    <xf numFmtId="0" fontId="6" fillId="0" borderId="0" xfId="6" applyFont="1" applyBorder="1"/>
    <xf numFmtId="0" fontId="10" fillId="0" borderId="0" xfId="6" applyFont="1" applyBorder="1"/>
    <xf numFmtId="0" fontId="9" fillId="0" borderId="0" xfId="6" applyFont="1"/>
    <xf numFmtId="0" fontId="9" fillId="9" borderId="35" xfId="6" applyNumberFormat="1" applyFont="1" applyFill="1" applyBorder="1" applyAlignment="1">
      <alignment horizontal="center"/>
    </xf>
    <xf numFmtId="0" fontId="9" fillId="9" borderId="35" xfId="6" applyFont="1" applyFill="1" applyBorder="1" applyAlignment="1">
      <alignment horizontal="right"/>
    </xf>
    <xf numFmtId="0" fontId="8" fillId="9" borderId="11" xfId="6" applyNumberFormat="1" applyFont="1" applyFill="1" applyBorder="1"/>
    <xf numFmtId="0" fontId="9" fillId="9" borderId="11" xfId="6" applyFont="1" applyFill="1" applyBorder="1" applyAlignment="1">
      <alignment horizontal="right"/>
    </xf>
    <xf numFmtId="0" fontId="8" fillId="10" borderId="0" xfId="6" applyNumberFormat="1" applyFont="1" applyFill="1" applyBorder="1"/>
    <xf numFmtId="0" fontId="8" fillId="10" borderId="0" xfId="6" applyNumberFormat="1" applyFont="1" applyFill="1" applyBorder="1" applyAlignment="1">
      <alignment horizontal="right"/>
    </xf>
    <xf numFmtId="0" fontId="32" fillId="10" borderId="0" xfId="6" applyNumberFormat="1" applyFont="1" applyFill="1" applyBorder="1" applyAlignment="1">
      <alignment horizontal="right"/>
    </xf>
    <xf numFmtId="0" fontId="8" fillId="10" borderId="0" xfId="6" applyNumberFormat="1" applyFont="1" applyFill="1" applyBorder="1" applyAlignment="1">
      <alignment horizontal="left" indent="1"/>
    </xf>
    <xf numFmtId="0" fontId="9" fillId="10" borderId="3" xfId="6" applyNumberFormat="1" applyFont="1" applyFill="1" applyBorder="1"/>
    <xf numFmtId="165" fontId="9" fillId="10" borderId="3" xfId="5" applyNumberFormat="1" applyFont="1" applyFill="1" applyBorder="1"/>
    <xf numFmtId="0" fontId="33" fillId="0" borderId="0" xfId="6" applyFont="1"/>
    <xf numFmtId="167" fontId="6" fillId="0" borderId="0" xfId="6" applyNumberFormat="1" applyFont="1"/>
    <xf numFmtId="0" fontId="9" fillId="9" borderId="35" xfId="6" applyFont="1" applyFill="1" applyBorder="1"/>
    <xf numFmtId="171" fontId="9" fillId="9" borderId="35" xfId="6" applyNumberFormat="1" applyFont="1" applyFill="1" applyBorder="1" applyAlignment="1">
      <alignment horizontal="right"/>
    </xf>
    <xf numFmtId="9" fontId="9" fillId="9" borderId="35" xfId="6" applyNumberFormat="1" applyFont="1" applyFill="1" applyBorder="1" applyAlignment="1">
      <alignment horizontal="right"/>
    </xf>
    <xf numFmtId="0" fontId="9" fillId="9" borderId="0" xfId="6" applyFont="1" applyFill="1" applyBorder="1"/>
    <xf numFmtId="171" fontId="9" fillId="9" borderId="11" xfId="6" applyNumberFormat="1" applyFont="1" applyFill="1" applyBorder="1"/>
    <xf numFmtId="171" fontId="9" fillId="9" borderId="11" xfId="6" applyNumberFormat="1" applyFont="1" applyFill="1" applyBorder="1" applyAlignment="1">
      <alignment horizontal="right"/>
    </xf>
    <xf numFmtId="0" fontId="8" fillId="10" borderId="24" xfId="6" applyFont="1" applyFill="1" applyBorder="1" applyAlignment="1">
      <alignment horizontal="left"/>
    </xf>
    <xf numFmtId="0" fontId="8" fillId="10" borderId="24" xfId="6" applyFont="1" applyFill="1" applyBorder="1"/>
    <xf numFmtId="167" fontId="8" fillId="10" borderId="0" xfId="6" applyNumberFormat="1" applyFont="1" applyFill="1" applyBorder="1"/>
    <xf numFmtId="0" fontId="8" fillId="10" borderId="0" xfId="6" applyFont="1" applyFill="1" applyBorder="1" applyAlignment="1"/>
    <xf numFmtId="0" fontId="8" fillId="10" borderId="1" xfId="6" applyFont="1" applyFill="1" applyBorder="1"/>
    <xf numFmtId="165" fontId="8" fillId="10" borderId="1" xfId="5" applyNumberFormat="1" applyFont="1" applyFill="1" applyBorder="1"/>
    <xf numFmtId="0" fontId="9" fillId="10" borderId="11" xfId="6" applyFont="1" applyFill="1" applyBorder="1" applyAlignment="1"/>
    <xf numFmtId="0" fontId="9" fillId="10" borderId="3" xfId="6" applyFont="1" applyFill="1" applyBorder="1"/>
    <xf numFmtId="0" fontId="9" fillId="10" borderId="11" xfId="6" applyFont="1" applyFill="1" applyBorder="1"/>
    <xf numFmtId="165" fontId="9" fillId="10" borderId="11" xfId="5" applyNumberFormat="1" applyFont="1" applyFill="1" applyBorder="1"/>
    <xf numFmtId="167" fontId="9" fillId="10" borderId="3" xfId="6" applyNumberFormat="1" applyFont="1" applyFill="1" applyBorder="1"/>
    <xf numFmtId="0" fontId="8" fillId="9" borderId="25" xfId="6" applyFont="1" applyFill="1" applyBorder="1"/>
    <xf numFmtId="0" fontId="8" fillId="9" borderId="46" xfId="6" applyFont="1" applyFill="1" applyBorder="1"/>
    <xf numFmtId="0" fontId="9" fillId="9" borderId="47" xfId="6" applyFont="1" applyFill="1" applyBorder="1"/>
    <xf numFmtId="0" fontId="9" fillId="9" borderId="47" xfId="6" applyFont="1" applyFill="1" applyBorder="1" applyAlignment="1">
      <alignment horizontal="left"/>
    </xf>
    <xf numFmtId="0" fontId="9" fillId="9" borderId="27" xfId="6" applyFont="1" applyFill="1" applyBorder="1"/>
    <xf numFmtId="0" fontId="8" fillId="0" borderId="32" xfId="6" applyFont="1" applyBorder="1"/>
    <xf numFmtId="0" fontId="8" fillId="0" borderId="0" xfId="6" applyFont="1"/>
    <xf numFmtId="0" fontId="8" fillId="0" borderId="7" xfId="6" applyFont="1" applyBorder="1"/>
    <xf numFmtId="3" fontId="8" fillId="0" borderId="20" xfId="6" applyNumberFormat="1" applyFont="1" applyBorder="1" applyAlignment="1">
      <alignment horizontal="center"/>
    </xf>
    <xf numFmtId="3" fontId="9" fillId="0" borderId="20" xfId="6" applyNumberFormat="1" applyFont="1" applyBorder="1"/>
    <xf numFmtId="3" fontId="9" fillId="0" borderId="13" xfId="6" applyNumberFormat="1" applyFont="1" applyBorder="1"/>
    <xf numFmtId="0" fontId="8" fillId="0" borderId="12" xfId="6" applyFont="1" applyBorder="1"/>
    <xf numFmtId="3" fontId="8" fillId="0" borderId="21" xfId="6" applyNumberFormat="1" applyFont="1" applyBorder="1" applyAlignment="1">
      <alignment horizontal="center"/>
    </xf>
    <xf numFmtId="3" fontId="8" fillId="0" borderId="11" xfId="6" applyNumberFormat="1" applyFont="1" applyBorder="1" applyAlignment="1">
      <alignment horizontal="center"/>
    </xf>
    <xf numFmtId="3" fontId="9" fillId="0" borderId="21" xfId="6" applyNumberFormat="1" applyFont="1" applyBorder="1"/>
    <xf numFmtId="3" fontId="9" fillId="0" borderId="14" xfId="6" applyNumberFormat="1" applyFont="1" applyBorder="1"/>
    <xf numFmtId="0" fontId="8" fillId="0" borderId="24" xfId="6" applyFont="1" applyBorder="1"/>
    <xf numFmtId="0" fontId="8" fillId="0" borderId="0" xfId="6" applyFont="1" applyBorder="1"/>
    <xf numFmtId="1" fontId="8" fillId="0" borderId="0" xfId="6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167" fontId="8" fillId="0" borderId="0" xfId="6" applyNumberFormat="1" applyFont="1" applyAlignment="1">
      <alignment horizontal="center"/>
    </xf>
    <xf numFmtId="167" fontId="9" fillId="0" borderId="0" xfId="6" applyNumberFormat="1" applyFont="1" applyAlignment="1">
      <alignment horizontal="center"/>
    </xf>
    <xf numFmtId="173" fontId="8" fillId="0" borderId="0" xfId="7" applyNumberFormat="1" applyFont="1"/>
    <xf numFmtId="0" fontId="9" fillId="9" borderId="3" xfId="6" applyFont="1" applyFill="1" applyBorder="1"/>
    <xf numFmtId="0" fontId="9" fillId="9" borderId="3" xfId="6" applyFont="1" applyFill="1" applyBorder="1" applyAlignment="1">
      <alignment horizontal="center" wrapText="1"/>
    </xf>
    <xf numFmtId="3" fontId="8" fillId="10" borderId="0" xfId="6" applyNumberFormat="1" applyFont="1" applyFill="1" applyBorder="1"/>
    <xf numFmtId="3" fontId="3" fillId="0" borderId="0" xfId="6" applyNumberFormat="1"/>
    <xf numFmtId="169" fontId="0" fillId="0" borderId="0" xfId="5" applyNumberFormat="1" applyFont="1"/>
    <xf numFmtId="0" fontId="8" fillId="10" borderId="0" xfId="6" applyFont="1" applyFill="1" applyBorder="1" applyAlignment="1">
      <alignment wrapText="1"/>
    </xf>
    <xf numFmtId="3" fontId="8" fillId="10" borderId="0" xfId="6" applyNumberFormat="1" applyFont="1" applyFill="1" applyBorder="1" applyAlignment="1">
      <alignment vertical="center"/>
    </xf>
    <xf numFmtId="165" fontId="8" fillId="10" borderId="0" xfId="5" applyNumberFormat="1" applyFont="1" applyFill="1" applyBorder="1" applyAlignment="1">
      <alignment vertical="center"/>
    </xf>
    <xf numFmtId="3" fontId="8" fillId="10" borderId="11" xfId="6" applyNumberFormat="1" applyFont="1" applyFill="1" applyBorder="1"/>
    <xf numFmtId="165" fontId="8" fillId="10" borderId="11" xfId="5" applyNumberFormat="1" applyFont="1" applyFill="1" applyBorder="1"/>
    <xf numFmtId="0" fontId="9" fillId="10" borderId="11" xfId="6" applyFont="1" applyFill="1" applyBorder="1" applyAlignment="1">
      <alignment horizontal="left"/>
    </xf>
    <xf numFmtId="3" fontId="9" fillId="10" borderId="11" xfId="6" applyNumberFormat="1" applyFont="1" applyFill="1" applyBorder="1"/>
    <xf numFmtId="3" fontId="19" fillId="0" borderId="0" xfId="6" applyNumberFormat="1" applyFont="1"/>
    <xf numFmtId="169" fontId="19" fillId="0" borderId="0" xfId="5" applyNumberFormat="1" applyFont="1"/>
    <xf numFmtId="0" fontId="12" fillId="0" borderId="48" xfId="6" applyFont="1" applyBorder="1" applyAlignment="1">
      <alignment horizontal="left"/>
    </xf>
    <xf numFmtId="2" fontId="3" fillId="0" borderId="0" xfId="6" applyNumberFormat="1"/>
    <xf numFmtId="167" fontId="3" fillId="0" borderId="0" xfId="6" applyNumberFormat="1"/>
    <xf numFmtId="0" fontId="6" fillId="0" borderId="50" xfId="6" applyFont="1" applyBorder="1" applyAlignment="1">
      <alignment horizontal="centerContinuous"/>
    </xf>
    <xf numFmtId="0" fontId="6" fillId="0" borderId="51" xfId="6" applyFont="1" applyBorder="1" applyAlignment="1">
      <alignment horizontal="centerContinuous"/>
    </xf>
    <xf numFmtId="0" fontId="6" fillId="0" borderId="0" xfId="6" applyFont="1" applyBorder="1" applyAlignment="1">
      <alignment horizontal="centerContinuous"/>
    </xf>
    <xf numFmtId="168" fontId="8" fillId="10" borderId="0" xfId="6" applyNumberFormat="1" applyFont="1" applyFill="1"/>
    <xf numFmtId="168" fontId="3" fillId="0" borderId="0" xfId="6" applyNumberFormat="1"/>
    <xf numFmtId="4" fontId="34" fillId="0" borderId="0" xfId="6" applyNumberFormat="1" applyFont="1"/>
    <xf numFmtId="168" fontId="8" fillId="10" borderId="0" xfId="6" applyNumberFormat="1" applyFont="1" applyFill="1" applyAlignment="1">
      <alignment vertical="center"/>
    </xf>
    <xf numFmtId="167" fontId="8" fillId="10" borderId="11" xfId="6" applyNumberFormat="1" applyFont="1" applyFill="1" applyBorder="1"/>
    <xf numFmtId="0" fontId="8" fillId="10" borderId="0" xfId="6" applyFont="1" applyFill="1" applyBorder="1" applyAlignment="1">
      <alignment horizontal="left"/>
    </xf>
    <xf numFmtId="167" fontId="9" fillId="10" borderId="0" xfId="6" applyNumberFormat="1" applyFont="1" applyFill="1" applyBorder="1"/>
    <xf numFmtId="167" fontId="9" fillId="10" borderId="11" xfId="6" applyNumberFormat="1" applyFont="1" applyFill="1" applyBorder="1"/>
    <xf numFmtId="165" fontId="9" fillId="10" borderId="52" xfId="5" applyNumberFormat="1" applyFont="1" applyFill="1" applyBorder="1"/>
    <xf numFmtId="168" fontId="19" fillId="0" borderId="0" xfId="6" applyNumberFormat="1" applyFont="1"/>
    <xf numFmtId="0" fontId="12" fillId="0" borderId="53" xfId="6" applyFont="1" applyBorder="1" applyAlignment="1">
      <alignment horizontal="left"/>
    </xf>
    <xf numFmtId="167" fontId="3" fillId="0" borderId="54" xfId="6" applyNumberFormat="1" applyFill="1" applyBorder="1" applyAlignment="1">
      <alignment horizontal="centerContinuous"/>
    </xf>
    <xf numFmtId="167" fontId="3" fillId="0" borderId="0" xfId="6" applyNumberFormat="1" applyFill="1" applyBorder="1" applyAlignment="1">
      <alignment horizontal="centerContinuous"/>
    </xf>
    <xf numFmtId="0" fontId="3" fillId="0" borderId="0" xfId="6" applyFill="1" applyBorder="1"/>
    <xf numFmtId="0" fontId="8" fillId="9" borderId="3" xfId="6" applyFont="1" applyFill="1" applyBorder="1"/>
    <xf numFmtId="3" fontId="9" fillId="10" borderId="24" xfId="6" applyNumberFormat="1" applyFont="1" applyFill="1" applyBorder="1"/>
    <xf numFmtId="169" fontId="9" fillId="10" borderId="35" xfId="5" applyNumberFormat="1" applyFont="1" applyFill="1" applyBorder="1"/>
    <xf numFmtId="169" fontId="8" fillId="10" borderId="0" xfId="5" applyNumberFormat="1" applyFont="1" applyFill="1" applyBorder="1"/>
    <xf numFmtId="0" fontId="8" fillId="10" borderId="11" xfId="6" applyFont="1" applyFill="1" applyBorder="1" applyAlignment="1">
      <alignment horizontal="left"/>
    </xf>
    <xf numFmtId="169" fontId="8" fillId="10" borderId="11" xfId="5" applyNumberFormat="1" applyFont="1" applyFill="1" applyBorder="1"/>
    <xf numFmtId="0" fontId="4" fillId="0" borderId="0" xfId="0" applyFont="1"/>
    <xf numFmtId="0" fontId="35" fillId="9" borderId="3" xfId="6" applyFont="1" applyFill="1" applyBorder="1"/>
    <xf numFmtId="0" fontId="21" fillId="9" borderId="3" xfId="6" applyFont="1" applyFill="1" applyBorder="1"/>
    <xf numFmtId="0" fontId="21" fillId="9" borderId="3" xfId="6" applyFont="1" applyFill="1" applyBorder="1" applyAlignment="1">
      <alignment wrapText="1"/>
    </xf>
    <xf numFmtId="0" fontId="21" fillId="10" borderId="0" xfId="6" applyFont="1" applyFill="1" applyBorder="1"/>
    <xf numFmtId="38" fontId="21" fillId="10" borderId="0" xfId="6" applyNumberFormat="1" applyFont="1" applyFill="1" applyBorder="1"/>
    <xf numFmtId="169" fontId="9" fillId="10" borderId="0" xfId="1" applyNumberFormat="1" applyFont="1" applyFill="1" applyBorder="1"/>
    <xf numFmtId="0" fontId="24" fillId="10" borderId="0" xfId="6" applyFont="1" applyFill="1" applyBorder="1" applyAlignment="1">
      <alignment horizontal="left" indent="1"/>
    </xf>
    <xf numFmtId="38" fontId="24" fillId="10" borderId="0" xfId="6" applyNumberFormat="1" applyFont="1" applyFill="1" applyBorder="1"/>
    <xf numFmtId="38" fontId="24" fillId="10" borderId="11" xfId="6" applyNumberFormat="1" applyFont="1" applyFill="1" applyBorder="1"/>
    <xf numFmtId="0" fontId="6" fillId="0" borderId="0" xfId="6" applyFont="1" applyFill="1"/>
    <xf numFmtId="0" fontId="6" fillId="0" borderId="24" xfId="6" applyFont="1" applyBorder="1"/>
    <xf numFmtId="0" fontId="10" fillId="0" borderId="0" xfId="6" applyFont="1" applyAlignment="1">
      <alignment horizontal="left"/>
    </xf>
    <xf numFmtId="0" fontId="10" fillId="4" borderId="32" xfId="0" applyFont="1" applyFill="1" applyBorder="1"/>
    <xf numFmtId="49" fontId="9" fillId="11" borderId="55" xfId="0" applyNumberFormat="1" applyFont="1" applyFill="1" applyBorder="1" applyAlignment="1">
      <alignment horizontal="right" wrapText="1"/>
    </xf>
    <xf numFmtId="171" fontId="9" fillId="11" borderId="52" xfId="0" applyNumberFormat="1" applyFont="1" applyFill="1" applyBorder="1" applyAlignment="1">
      <alignment horizontal="right" wrapText="1"/>
    </xf>
    <xf numFmtId="168" fontId="9" fillId="11" borderId="27" xfId="0" applyNumberFormat="1" applyFont="1" applyFill="1" applyBorder="1" applyAlignment="1">
      <alignment horizontal="center" wrapText="1"/>
    </xf>
    <xf numFmtId="49" fontId="9" fillId="12" borderId="32" xfId="0" applyNumberFormat="1" applyFont="1" applyFill="1" applyBorder="1" applyAlignment="1">
      <alignment horizontal="left" wrapText="1"/>
    </xf>
    <xf numFmtId="169" fontId="9" fillId="12" borderId="0" xfId="1" applyNumberFormat="1" applyFont="1" applyFill="1" applyBorder="1"/>
    <xf numFmtId="165" fontId="8" fillId="12" borderId="13" xfId="0" applyNumberFormat="1" applyFont="1" applyFill="1" applyBorder="1"/>
    <xf numFmtId="49" fontId="9" fillId="12" borderId="32" xfId="0" applyNumberFormat="1" applyFont="1" applyFill="1" applyBorder="1"/>
    <xf numFmtId="49" fontId="8" fillId="12" borderId="32" xfId="0" applyNumberFormat="1" applyFont="1" applyFill="1" applyBorder="1" applyAlignment="1">
      <alignment horizontal="left" indent="1"/>
    </xf>
    <xf numFmtId="169" fontId="8" fillId="12" borderId="0" xfId="1" applyNumberFormat="1" applyFont="1" applyFill="1" applyBorder="1"/>
    <xf numFmtId="0" fontId="8" fillId="12" borderId="32" xfId="0" applyFont="1" applyFill="1" applyBorder="1" applyAlignment="1">
      <alignment horizontal="left" indent="1"/>
    </xf>
    <xf numFmtId="0" fontId="9" fillId="12" borderId="32" xfId="0" applyFont="1" applyFill="1" applyBorder="1"/>
    <xf numFmtId="0" fontId="8" fillId="12" borderId="32" xfId="0" applyFont="1" applyFill="1" applyBorder="1" applyAlignment="1">
      <alignment horizontal="left" indent="2"/>
    </xf>
    <xf numFmtId="0" fontId="8" fillId="12" borderId="32" xfId="0" applyFont="1" applyFill="1" applyBorder="1"/>
    <xf numFmtId="169" fontId="9" fillId="12" borderId="0" xfId="1" applyNumberFormat="1" applyFont="1" applyFill="1" applyBorder="1" applyAlignment="1">
      <alignment horizontal="left"/>
    </xf>
    <xf numFmtId="0" fontId="8" fillId="12" borderId="32" xfId="0" applyFont="1" applyFill="1" applyBorder="1" applyAlignment="1">
      <alignment horizontal="left" indent="3"/>
    </xf>
    <xf numFmtId="0" fontId="9" fillId="12" borderId="32" xfId="0" applyFont="1" applyFill="1" applyBorder="1" applyAlignment="1">
      <alignment horizontal="left" indent="3"/>
    </xf>
    <xf numFmtId="0" fontId="8" fillId="12" borderId="32" xfId="0" applyFont="1" applyFill="1" applyBorder="1" applyAlignment="1">
      <alignment horizontal="left" indent="4"/>
    </xf>
    <xf numFmtId="0" fontId="28" fillId="12" borderId="33" xfId="0" applyFont="1" applyFill="1" applyBorder="1" applyAlignment="1">
      <alignment horizontal="left" indent="3"/>
    </xf>
    <xf numFmtId="169" fontId="8" fillId="12" borderId="11" xfId="1" applyNumberFormat="1" applyFont="1" applyFill="1" applyBorder="1"/>
    <xf numFmtId="165" fontId="8" fillId="12" borderId="14" xfId="0" applyNumberFormat="1" applyFont="1" applyFill="1" applyBorder="1"/>
    <xf numFmtId="0" fontId="28" fillId="12" borderId="33" xfId="0" applyFont="1" applyFill="1" applyBorder="1" applyAlignment="1">
      <alignment horizontal="center"/>
    </xf>
    <xf numFmtId="169" fontId="28" fillId="12" borderId="11" xfId="1" applyNumberFormat="1" applyFont="1" applyFill="1" applyBorder="1" applyAlignment="1">
      <alignment horizontal="left"/>
    </xf>
    <xf numFmtId="169" fontId="28" fillId="12" borderId="14" xfId="1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49" fontId="8" fillId="11" borderId="55" xfId="0" applyNumberFormat="1" applyFont="1" applyFill="1" applyBorder="1" applyAlignment="1">
      <alignment horizontal="right" wrapText="1"/>
    </xf>
    <xf numFmtId="49" fontId="9" fillId="12" borderId="31" xfId="0" applyNumberFormat="1" applyFont="1" applyFill="1" applyBorder="1"/>
    <xf numFmtId="169" fontId="8" fillId="12" borderId="13" xfId="1" applyNumberFormat="1" applyFont="1" applyFill="1" applyBorder="1"/>
    <xf numFmtId="0" fontId="9" fillId="12" borderId="32" xfId="0" applyFont="1" applyFill="1" applyBorder="1" applyAlignment="1">
      <alignment horizontal="left" indent="2"/>
    </xf>
    <xf numFmtId="0" fontId="8" fillId="12" borderId="33" xfId="0" applyFont="1" applyFill="1" applyBorder="1" applyAlignment="1">
      <alignment horizontal="left" indent="3"/>
    </xf>
    <xf numFmtId="169" fontId="8" fillId="12" borderId="14" xfId="1" applyNumberFormat="1" applyFont="1" applyFill="1" applyBorder="1"/>
    <xf numFmtId="0" fontId="8" fillId="11" borderId="55" xfId="0" applyFont="1" applyFill="1" applyBorder="1" applyAlignment="1">
      <alignment wrapText="1"/>
    </xf>
    <xf numFmtId="171" fontId="9" fillId="11" borderId="52" xfId="0" applyNumberFormat="1" applyFont="1" applyFill="1" applyBorder="1"/>
    <xf numFmtId="0" fontId="9" fillId="12" borderId="31" xfId="0" applyFont="1" applyFill="1" applyBorder="1"/>
    <xf numFmtId="165" fontId="9" fillId="12" borderId="0" xfId="0" applyNumberFormat="1" applyFont="1" applyFill="1" applyBorder="1"/>
    <xf numFmtId="165" fontId="9" fillId="12" borderId="13" xfId="0" applyNumberFormat="1" applyFont="1" applyFill="1" applyBorder="1"/>
    <xf numFmtId="165" fontId="8" fillId="12" borderId="0" xfId="0" applyNumberFormat="1" applyFont="1" applyFill="1" applyBorder="1"/>
    <xf numFmtId="0" fontId="8" fillId="12" borderId="33" xfId="0" applyFont="1" applyFill="1" applyBorder="1" applyAlignment="1">
      <alignment horizontal="left" indent="1"/>
    </xf>
    <xf numFmtId="165" fontId="8" fillId="12" borderId="11" xfId="0" applyNumberFormat="1" applyFont="1" applyFill="1" applyBorder="1"/>
    <xf numFmtId="0" fontId="9" fillId="11" borderId="27" xfId="0" applyFont="1" applyFill="1" applyBorder="1" applyAlignment="1">
      <alignment wrapText="1"/>
    </xf>
    <xf numFmtId="0" fontId="9" fillId="12" borderId="32" xfId="0" applyFont="1" applyFill="1" applyBorder="1" applyAlignment="1">
      <alignment wrapText="1"/>
    </xf>
    <xf numFmtId="170" fontId="9" fillId="12" borderId="13" xfId="0" applyNumberFormat="1" applyFont="1" applyFill="1" applyBorder="1"/>
    <xf numFmtId="0" fontId="9" fillId="12" borderId="32" xfId="0" applyFont="1" applyFill="1" applyBorder="1" applyAlignment="1">
      <alignment horizontal="left" wrapText="1" indent="1"/>
    </xf>
    <xf numFmtId="0" fontId="9" fillId="12" borderId="32" xfId="0" applyFont="1" applyFill="1" applyBorder="1" applyAlignment="1">
      <alignment horizontal="left" wrapText="1" indent="2"/>
    </xf>
    <xf numFmtId="0" fontId="8" fillId="12" borderId="32" xfId="0" applyFont="1" applyFill="1" applyBorder="1" applyAlignment="1">
      <alignment horizontal="left" wrapText="1" indent="3"/>
    </xf>
    <xf numFmtId="170" fontId="8" fillId="12" borderId="13" xfId="0" applyNumberFormat="1" applyFont="1" applyFill="1" applyBorder="1"/>
    <xf numFmtId="0" fontId="8" fillId="12" borderId="32" xfId="0" applyFont="1" applyFill="1" applyBorder="1" applyAlignment="1">
      <alignment horizontal="left" wrapText="1" indent="2"/>
    </xf>
    <xf numFmtId="0" fontId="9" fillId="12" borderId="33" xfId="0" applyFont="1" applyFill="1" applyBorder="1" applyAlignment="1">
      <alignment horizontal="left" wrapText="1" indent="1"/>
    </xf>
    <xf numFmtId="167" fontId="9" fillId="12" borderId="11" xfId="0" applyNumberFormat="1" applyFont="1" applyFill="1" applyBorder="1"/>
    <xf numFmtId="170" fontId="9" fillId="12" borderId="14" xfId="0" applyNumberFormat="1" applyFont="1" applyFill="1" applyBorder="1"/>
    <xf numFmtId="0" fontId="24" fillId="0" borderId="31" xfId="0" applyFont="1" applyBorder="1"/>
    <xf numFmtId="0" fontId="10" fillId="4" borderId="33" xfId="0" applyFont="1" applyFill="1" applyBorder="1" applyAlignment="1">
      <alignment horizontal="left" indent="1"/>
    </xf>
    <xf numFmtId="0" fontId="24" fillId="0" borderId="11" xfId="0" applyFont="1" applyBorder="1"/>
    <xf numFmtId="0" fontId="24" fillId="0" borderId="14" xfId="0" applyFont="1" applyBorder="1"/>
    <xf numFmtId="0" fontId="24" fillId="0" borderId="57" xfId="0" applyFont="1" applyBorder="1"/>
    <xf numFmtId="169" fontId="24" fillId="4" borderId="6" xfId="1" applyNumberFormat="1" applyFont="1" applyFill="1" applyBorder="1"/>
    <xf numFmtId="169" fontId="24" fillId="4" borderId="15" xfId="1" applyNumberFormat="1" applyFont="1" applyFill="1" applyBorder="1"/>
    <xf numFmtId="0" fontId="24" fillId="0" borderId="33" xfId="0" applyFont="1" applyBorder="1"/>
    <xf numFmtId="0" fontId="21" fillId="0" borderId="11" xfId="0" applyFont="1" applyBorder="1"/>
    <xf numFmtId="0" fontId="21" fillId="0" borderId="14" xfId="0" applyFont="1" applyBorder="1"/>
    <xf numFmtId="0" fontId="21" fillId="0" borderId="31" xfId="0" applyFont="1" applyBorder="1"/>
    <xf numFmtId="0" fontId="24" fillId="0" borderId="24" xfId="0" applyFont="1" applyBorder="1"/>
    <xf numFmtId="0" fontId="24" fillId="0" borderId="34" xfId="0" applyFont="1" applyBorder="1"/>
    <xf numFmtId="0" fontId="21" fillId="0" borderId="33" xfId="0" applyFont="1" applyBorder="1"/>
    <xf numFmtId="167" fontId="24" fillId="0" borderId="11" xfId="0" applyNumberFormat="1" applyFont="1" applyBorder="1"/>
    <xf numFmtId="167" fontId="24" fillId="0" borderId="14" xfId="0" applyNumberFormat="1" applyFont="1" applyBorder="1"/>
    <xf numFmtId="0" fontId="21" fillId="0" borderId="55" xfId="0" applyFont="1" applyBorder="1"/>
    <xf numFmtId="2" fontId="24" fillId="0" borderId="52" xfId="0" applyNumberFormat="1" applyFont="1" applyBorder="1"/>
    <xf numFmtId="2" fontId="24" fillId="0" borderId="27" xfId="0" applyNumberFormat="1" applyFont="1" applyBorder="1"/>
    <xf numFmtId="0" fontId="8" fillId="0" borderId="36" xfId="6" applyFont="1" applyBorder="1"/>
    <xf numFmtId="0" fontId="9" fillId="0" borderId="37" xfId="6" applyFont="1" applyBorder="1"/>
    <xf numFmtId="1" fontId="8" fillId="0" borderId="38" xfId="6" applyNumberFormat="1" applyFont="1" applyBorder="1" applyAlignment="1">
      <alignment horizontal="center"/>
    </xf>
    <xf numFmtId="167" fontId="8" fillId="0" borderId="39" xfId="6" applyNumberFormat="1" applyFont="1" applyBorder="1" applyAlignment="1">
      <alignment horizontal="center"/>
    </xf>
    <xf numFmtId="1" fontId="8" fillId="0" borderId="7" xfId="6" applyNumberFormat="1" applyFont="1" applyBorder="1" applyAlignment="1">
      <alignment horizontal="center"/>
    </xf>
    <xf numFmtId="167" fontId="8" fillId="0" borderId="40" xfId="6" applyNumberFormat="1" applyFont="1" applyBorder="1" applyAlignment="1">
      <alignment horizontal="center"/>
    </xf>
    <xf numFmtId="167" fontId="8" fillId="0" borderId="13" xfId="6" applyNumberFormat="1" applyFont="1" applyBorder="1" applyAlignment="1">
      <alignment horizontal="center"/>
    </xf>
    <xf numFmtId="0" fontId="9" fillId="0" borderId="41" xfId="6" applyFont="1" applyBorder="1"/>
    <xf numFmtId="1" fontId="8" fillId="0" borderId="42" xfId="6" applyNumberFormat="1" applyFont="1" applyBorder="1" applyAlignment="1">
      <alignment horizontal="center"/>
    </xf>
    <xf numFmtId="167" fontId="8" fillId="0" borderId="43" xfId="6" applyNumberFormat="1" applyFont="1" applyBorder="1" applyAlignment="1">
      <alignment horizontal="center"/>
    </xf>
    <xf numFmtId="1" fontId="8" fillId="0" borderId="44" xfId="6" applyNumberFormat="1" applyFont="1" applyBorder="1" applyAlignment="1">
      <alignment horizontal="center"/>
    </xf>
    <xf numFmtId="0" fontId="9" fillId="0" borderId="45" xfId="6" applyFont="1" applyBorder="1"/>
    <xf numFmtId="1" fontId="9" fillId="0" borderId="3" xfId="6" applyNumberFormat="1" applyFont="1" applyBorder="1" applyAlignment="1">
      <alignment horizontal="center"/>
    </xf>
    <xf numFmtId="167" fontId="9" fillId="0" borderId="29" xfId="6" applyNumberFormat="1" applyFont="1" applyBorder="1" applyAlignment="1">
      <alignment horizontal="center"/>
    </xf>
    <xf numFmtId="0" fontId="9" fillId="0" borderId="0" xfId="6" applyFont="1" applyBorder="1" applyAlignment="1"/>
    <xf numFmtId="0" fontId="9" fillId="0" borderId="0" xfId="6" applyFont="1" applyAlignment="1"/>
    <xf numFmtId="0" fontId="9" fillId="0" borderId="1" xfId="6" applyFont="1" applyBorder="1" applyAlignment="1">
      <alignment horizontal="left"/>
    </xf>
    <xf numFmtId="0" fontId="9" fillId="0" borderId="49" xfId="6" applyFont="1" applyBorder="1" applyAlignment="1"/>
    <xf numFmtId="0" fontId="9" fillId="13" borderId="3" xfId="0" applyFont="1" applyFill="1" applyBorder="1" applyAlignment="1">
      <alignment wrapText="1"/>
    </xf>
    <xf numFmtId="175" fontId="9" fillId="13" borderId="3" xfId="0" applyNumberFormat="1" applyFont="1" applyFill="1" applyBorder="1" applyAlignment="1">
      <alignment wrapText="1"/>
    </xf>
    <xf numFmtId="0" fontId="9" fillId="13" borderId="3" xfId="0" applyFont="1" applyFill="1" applyBorder="1" applyAlignment="1">
      <alignment horizontal="center" vertical="top" wrapText="1"/>
    </xf>
    <xf numFmtId="0" fontId="8" fillId="14" borderId="0" xfId="0" applyFont="1" applyFill="1"/>
    <xf numFmtId="0" fontId="8" fillId="14" borderId="0" xfId="0" applyFont="1" applyFill="1" applyBorder="1" applyAlignment="1">
      <alignment horizontal="center"/>
    </xf>
    <xf numFmtId="0" fontId="9" fillId="14" borderId="0" xfId="0" applyFont="1" applyFill="1"/>
    <xf numFmtId="167" fontId="8" fillId="14" borderId="0" xfId="0" applyNumberFormat="1" applyFont="1" applyFill="1"/>
    <xf numFmtId="170" fontId="8" fillId="14" borderId="0" xfId="0" applyNumberFormat="1" applyFont="1" applyFill="1"/>
    <xf numFmtId="0" fontId="9" fillId="14" borderId="0" xfId="0" applyFont="1" applyFill="1" applyAlignment="1">
      <alignment horizontal="left" indent="1"/>
    </xf>
    <xf numFmtId="167" fontId="8" fillId="14" borderId="8" xfId="0" applyNumberFormat="1" applyFont="1" applyFill="1" applyBorder="1"/>
    <xf numFmtId="0" fontId="8" fillId="14" borderId="11" xfId="0" applyFont="1" applyFill="1" applyBorder="1" applyAlignment="1">
      <alignment horizontal="left" indent="2"/>
    </xf>
    <xf numFmtId="167" fontId="8" fillId="14" borderId="11" xfId="0" applyNumberFormat="1" applyFont="1" applyFill="1" applyBorder="1"/>
    <xf numFmtId="0" fontId="24" fillId="4" borderId="55" xfId="0" applyFont="1" applyFill="1" applyBorder="1"/>
    <xf numFmtId="171" fontId="21" fillId="4" borderId="52" xfId="0" applyNumberFormat="1" applyFont="1" applyFill="1" applyBorder="1"/>
    <xf numFmtId="171" fontId="21" fillId="4" borderId="27" xfId="0" applyNumberFormat="1" applyFont="1" applyFill="1" applyBorder="1"/>
    <xf numFmtId="0" fontId="0" fillId="4" borderId="0" xfId="0" applyFill="1"/>
    <xf numFmtId="0" fontId="21" fillId="4" borderId="56" xfId="0" applyFont="1" applyFill="1" applyBorder="1" applyAlignment="1">
      <alignment wrapText="1"/>
    </xf>
    <xf numFmtId="172" fontId="24" fillId="4" borderId="52" xfId="1" applyNumberFormat="1" applyFont="1" applyFill="1" applyBorder="1"/>
    <xf numFmtId="169" fontId="24" fillId="4" borderId="52" xfId="1" applyNumberFormat="1" applyFont="1" applyFill="1" applyBorder="1"/>
    <xf numFmtId="172" fontId="24" fillId="4" borderId="27" xfId="1" applyNumberFormat="1" applyFont="1" applyFill="1" applyBorder="1"/>
    <xf numFmtId="0" fontId="24" fillId="4" borderId="0" xfId="0" applyFont="1" applyFill="1"/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 wrapText="1"/>
    </xf>
    <xf numFmtId="0" fontId="9" fillId="15" borderId="31" xfId="0" applyFont="1" applyFill="1" applyBorder="1"/>
    <xf numFmtId="0" fontId="9" fillId="15" borderId="33" xfId="0" applyFont="1" applyFill="1" applyBorder="1"/>
    <xf numFmtId="0" fontId="9" fillId="15" borderId="11" xfId="0" applyFont="1" applyFill="1" applyBorder="1"/>
    <xf numFmtId="0" fontId="24" fillId="16" borderId="31" xfId="0" applyFont="1" applyFill="1" applyBorder="1"/>
    <xf numFmtId="169" fontId="24" fillId="16" borderId="24" xfId="0" applyNumberFormat="1" applyFont="1" applyFill="1" applyBorder="1" applyAlignment="1">
      <alignment horizontal="center"/>
    </xf>
    <xf numFmtId="169" fontId="24" fillId="17" borderId="34" xfId="1" applyNumberFormat="1" applyFont="1" applyFill="1" applyBorder="1"/>
    <xf numFmtId="0" fontId="27" fillId="17" borderId="32" xfId="0" applyFont="1" applyFill="1" applyBorder="1" applyAlignment="1">
      <alignment horizontal="left" indent="1"/>
    </xf>
    <xf numFmtId="169" fontId="27" fillId="17" borderId="0" xfId="1" applyNumberFormat="1" applyFont="1" applyFill="1" applyBorder="1"/>
    <xf numFmtId="169" fontId="27" fillId="17" borderId="13" xfId="1" applyNumberFormat="1" applyFont="1" applyFill="1" applyBorder="1"/>
    <xf numFmtId="169" fontId="27" fillId="17" borderId="0" xfId="1" applyNumberFormat="1" applyFont="1" applyFill="1" applyBorder="1" applyAlignment="1">
      <alignment horizontal="right"/>
    </xf>
    <xf numFmtId="0" fontId="24" fillId="17" borderId="32" xfId="0" applyFont="1" applyFill="1" applyBorder="1"/>
    <xf numFmtId="169" fontId="24" fillId="17" borderId="0" xfId="1" applyNumberFormat="1" applyFont="1" applyFill="1" applyBorder="1"/>
    <xf numFmtId="169" fontId="24" fillId="17" borderId="0" xfId="1" applyNumberFormat="1" applyFont="1" applyFill="1" applyBorder="1" applyAlignment="1">
      <alignment horizontal="right"/>
    </xf>
    <xf numFmtId="169" fontId="24" fillId="17" borderId="13" xfId="1" applyNumberFormat="1" applyFont="1" applyFill="1" applyBorder="1"/>
    <xf numFmtId="0" fontId="24" fillId="17" borderId="58" xfId="0" applyFont="1" applyFill="1" applyBorder="1"/>
    <xf numFmtId="169" fontId="24" fillId="17" borderId="1" xfId="1" applyNumberFormat="1" applyFont="1" applyFill="1" applyBorder="1"/>
    <xf numFmtId="0" fontId="21" fillId="17" borderId="33" xfId="0" applyFont="1" applyFill="1" applyBorder="1"/>
    <xf numFmtId="169" fontId="21" fillId="17" borderId="11" xfId="1" applyNumberFormat="1" applyFont="1" applyFill="1" applyBorder="1"/>
    <xf numFmtId="169" fontId="21" fillId="17" borderId="14" xfId="1" applyNumberFormat="1" applyFont="1" applyFill="1" applyBorder="1"/>
    <xf numFmtId="172" fontId="24" fillId="16" borderId="24" xfId="0" applyNumberFormat="1" applyFont="1" applyFill="1" applyBorder="1" applyAlignment="1">
      <alignment horizontal="center"/>
    </xf>
    <xf numFmtId="172" fontId="27" fillId="17" borderId="0" xfId="1" applyNumberFormat="1" applyFont="1" applyFill="1" applyBorder="1"/>
    <xf numFmtId="172" fontId="27" fillId="17" borderId="0" xfId="1" applyNumberFormat="1" applyFont="1" applyFill="1" applyBorder="1" applyAlignment="1">
      <alignment horizontal="right"/>
    </xf>
    <xf numFmtId="172" fontId="24" fillId="17" borderId="0" xfId="1" applyNumberFormat="1" applyFont="1" applyFill="1" applyBorder="1"/>
    <xf numFmtId="172" fontId="24" fillId="17" borderId="0" xfId="1" applyNumberFormat="1" applyFont="1" applyFill="1" applyBorder="1" applyAlignment="1">
      <alignment horizontal="right"/>
    </xf>
    <xf numFmtId="172" fontId="24" fillId="17" borderId="1" xfId="1" applyNumberFormat="1" applyFont="1" applyFill="1" applyBorder="1"/>
    <xf numFmtId="172" fontId="21" fillId="17" borderId="11" xfId="1" applyNumberFormat="1" applyFont="1" applyFill="1" applyBorder="1"/>
    <xf numFmtId="0" fontId="9" fillId="18" borderId="31" xfId="0" applyFont="1" applyFill="1" applyBorder="1"/>
    <xf numFmtId="0" fontId="9" fillId="18" borderId="33" xfId="0" applyFont="1" applyFill="1" applyBorder="1"/>
    <xf numFmtId="0" fontId="9" fillId="18" borderId="11" xfId="0" applyFont="1" applyFill="1" applyBorder="1"/>
    <xf numFmtId="0" fontId="8" fillId="19" borderId="31" xfId="0" applyFont="1" applyFill="1" applyBorder="1"/>
    <xf numFmtId="169" fontId="8" fillId="19" borderId="24" xfId="0" applyNumberFormat="1" applyFont="1" applyFill="1" applyBorder="1" applyAlignment="1">
      <alignment horizontal="center"/>
    </xf>
    <xf numFmtId="169" fontId="8" fillId="20" borderId="34" xfId="8" applyNumberFormat="1" applyFont="1" applyFill="1" applyBorder="1"/>
    <xf numFmtId="0" fontId="28" fillId="20" borderId="32" xfId="0" applyFont="1" applyFill="1" applyBorder="1" applyAlignment="1">
      <alignment horizontal="left" indent="1"/>
    </xf>
    <xf numFmtId="169" fontId="28" fillId="20" borderId="0" xfId="1" applyNumberFormat="1" applyFont="1" applyFill="1" applyBorder="1"/>
    <xf numFmtId="169" fontId="28" fillId="20" borderId="13" xfId="8" applyNumberFormat="1" applyFont="1" applyFill="1" applyBorder="1"/>
    <xf numFmtId="0" fontId="8" fillId="20" borderId="32" xfId="0" applyFont="1" applyFill="1" applyBorder="1"/>
    <xf numFmtId="169" fontId="8" fillId="20" borderId="0" xfId="1" applyNumberFormat="1" applyFont="1" applyFill="1" applyBorder="1"/>
    <xf numFmtId="169" fontId="8" fillId="19" borderId="13" xfId="0" applyNumberFormat="1" applyFont="1" applyFill="1" applyBorder="1" applyAlignment="1">
      <alignment horizontal="right"/>
    </xf>
    <xf numFmtId="169" fontId="8" fillId="20" borderId="13" xfId="8" applyNumberFormat="1" applyFont="1" applyFill="1" applyBorder="1"/>
    <xf numFmtId="0" fontId="9" fillId="20" borderId="28" xfId="0" applyFont="1" applyFill="1" applyBorder="1"/>
    <xf numFmtId="169" fontId="9" fillId="20" borderId="3" xfId="1" applyNumberFormat="1" applyFont="1" applyFill="1" applyBorder="1"/>
    <xf numFmtId="169" fontId="9" fillId="20" borderId="14" xfId="8" applyNumberFormat="1" applyFont="1" applyFill="1" applyBorder="1"/>
    <xf numFmtId="172" fontId="8" fillId="19" borderId="24" xfId="0" applyNumberFormat="1" applyFont="1" applyFill="1" applyBorder="1" applyAlignment="1">
      <alignment horizontal="center"/>
    </xf>
    <xf numFmtId="172" fontId="28" fillId="20" borderId="0" xfId="1" applyNumberFormat="1" applyFont="1" applyFill="1" applyBorder="1"/>
    <xf numFmtId="172" fontId="8" fillId="20" borderId="0" xfId="1" applyNumberFormat="1" applyFont="1" applyFill="1" applyBorder="1"/>
    <xf numFmtId="172" fontId="9" fillId="20" borderId="3" xfId="1" applyNumberFormat="1" applyFont="1" applyFill="1" applyBorder="1"/>
    <xf numFmtId="0" fontId="36" fillId="21" borderId="55" xfId="0" applyFont="1" applyFill="1" applyBorder="1" applyAlignment="1">
      <alignment horizontal="left" vertical="center"/>
    </xf>
    <xf numFmtId="171" fontId="36" fillId="21" borderId="26" xfId="0" applyNumberFormat="1" applyFont="1" applyFill="1" applyBorder="1" applyAlignment="1">
      <alignment horizontal="left" vertical="center"/>
    </xf>
    <xf numFmtId="171" fontId="36" fillId="21" borderId="59" xfId="0" applyNumberFormat="1" applyFont="1" applyFill="1" applyBorder="1" applyAlignment="1">
      <alignment horizontal="left" vertical="center"/>
    </xf>
    <xf numFmtId="0" fontId="10" fillId="4" borderId="42" xfId="0" applyFont="1" applyFill="1" applyBorder="1" applyAlignment="1">
      <alignment horizontal="left"/>
    </xf>
    <xf numFmtId="169" fontId="21" fillId="4" borderId="0" xfId="1" applyNumberFormat="1" applyFont="1" applyFill="1" applyBorder="1"/>
    <xf numFmtId="169" fontId="21" fillId="4" borderId="13" xfId="1" applyNumberFormat="1" applyFont="1" applyFill="1" applyBorder="1"/>
    <xf numFmtId="0" fontId="6" fillId="4" borderId="17" xfId="0" applyFont="1" applyFill="1" applyBorder="1" applyAlignment="1">
      <alignment horizontal="left" indent="1"/>
    </xf>
    <xf numFmtId="167" fontId="24" fillId="4" borderId="35" xfId="0" applyNumberFormat="1" applyFont="1" applyFill="1" applyBorder="1"/>
    <xf numFmtId="167" fontId="24" fillId="4" borderId="60" xfId="0" applyNumberFormat="1" applyFont="1" applyFill="1" applyBorder="1"/>
    <xf numFmtId="0" fontId="6" fillId="4" borderId="18" xfId="0" applyFont="1" applyFill="1" applyBorder="1" applyAlignment="1">
      <alignment horizontal="left" indent="1"/>
    </xf>
    <xf numFmtId="167" fontId="24" fillId="4" borderId="11" xfId="0" applyNumberFormat="1" applyFont="1" applyFill="1" applyBorder="1"/>
    <xf numFmtId="167" fontId="24" fillId="4" borderId="14" xfId="0" applyNumberFormat="1" applyFont="1" applyFill="1" applyBorder="1"/>
    <xf numFmtId="0" fontId="37" fillId="4" borderId="0" xfId="0" applyFont="1" applyFill="1" applyBorder="1" applyAlignment="1">
      <alignment horizontal="left" indent="1"/>
    </xf>
    <xf numFmtId="167" fontId="0" fillId="4" borderId="0" xfId="0" applyNumberFormat="1" applyFill="1" applyBorder="1"/>
    <xf numFmtId="172" fontId="21" fillId="4" borderId="0" xfId="1" applyNumberFormat="1" applyFont="1" applyFill="1" applyBorder="1"/>
    <xf numFmtId="172" fontId="21" fillId="4" borderId="13" xfId="1" applyNumberFormat="1" applyFont="1" applyFill="1" applyBorder="1"/>
    <xf numFmtId="172" fontId="24" fillId="4" borderId="35" xfId="0" applyNumberFormat="1" applyFont="1" applyFill="1" applyBorder="1"/>
    <xf numFmtId="172" fontId="24" fillId="4" borderId="60" xfId="0" applyNumberFormat="1" applyFont="1" applyFill="1" applyBorder="1"/>
    <xf numFmtId="172" fontId="24" fillId="4" borderId="11" xfId="0" applyNumberFormat="1" applyFont="1" applyFill="1" applyBorder="1"/>
    <xf numFmtId="172" fontId="24" fillId="4" borderId="14" xfId="0" applyNumberFormat="1" applyFont="1" applyFill="1" applyBorder="1"/>
    <xf numFmtId="0" fontId="25" fillId="22" borderId="35" xfId="0" applyFont="1" applyFill="1" applyBorder="1" applyAlignment="1"/>
    <xf numFmtId="0" fontId="25" fillId="22" borderId="35" xfId="0" applyFont="1" applyFill="1" applyBorder="1" applyAlignment="1">
      <alignment horizontal="centerContinuous"/>
    </xf>
    <xf numFmtId="0" fontId="23" fillId="22" borderId="35" xfId="0" applyFont="1" applyFill="1" applyBorder="1" applyAlignment="1">
      <alignment horizontal="center"/>
    </xf>
    <xf numFmtId="0" fontId="25" fillId="22" borderId="11" xfId="0" applyFont="1" applyFill="1" applyBorder="1" applyAlignment="1"/>
    <xf numFmtId="17" fontId="23" fillId="22" borderId="11" xfId="0" applyNumberFormat="1" applyFont="1" applyFill="1" applyBorder="1" applyAlignment="1">
      <alignment horizontal="center"/>
    </xf>
    <xf numFmtId="0" fontId="23" fillId="22" borderId="11" xfId="0" applyFont="1" applyFill="1" applyBorder="1" applyAlignment="1">
      <alignment horizontal="center"/>
    </xf>
    <xf numFmtId="0" fontId="8" fillId="23" borderId="61" xfId="0" applyFont="1" applyFill="1" applyBorder="1" applyAlignment="1">
      <alignment horizontal="left" indent="1"/>
    </xf>
    <xf numFmtId="17" fontId="9" fillId="23" borderId="0" xfId="0" applyNumberFormat="1" applyFont="1" applyFill="1" applyBorder="1" applyAlignment="1">
      <alignment horizontal="center"/>
    </xf>
    <xf numFmtId="0" fontId="9" fillId="23" borderId="0" xfId="0" applyFont="1" applyFill="1" applyBorder="1" applyAlignment="1">
      <alignment horizontal="center"/>
    </xf>
    <xf numFmtId="0" fontId="8" fillId="23" borderId="7" xfId="0" applyFont="1" applyFill="1" applyBorder="1"/>
    <xf numFmtId="169" fontId="8" fillId="23" borderId="0" xfId="1" applyNumberFormat="1" applyFont="1" applyFill="1"/>
    <xf numFmtId="170" fontId="8" fillId="23" borderId="0" xfId="0" applyNumberFormat="1" applyFont="1" applyFill="1"/>
    <xf numFmtId="0" fontId="8" fillId="23" borderId="44" xfId="0" quotePrefix="1" applyFont="1" applyFill="1" applyBorder="1" applyAlignment="1">
      <alignment horizontal="left" indent="1"/>
    </xf>
    <xf numFmtId="0" fontId="8" fillId="23" borderId="7" xfId="0" quotePrefix="1" applyFont="1" applyFill="1" applyBorder="1" applyAlignment="1">
      <alignment horizontal="left" indent="1"/>
    </xf>
    <xf numFmtId="169" fontId="8" fillId="23" borderId="0" xfId="1" applyNumberFormat="1" applyFont="1" applyFill="1" applyBorder="1"/>
    <xf numFmtId="0" fontId="8" fillId="23" borderId="7" xfId="0" applyFont="1" applyFill="1" applyBorder="1" applyAlignment="1">
      <alignment horizontal="left" indent="1"/>
    </xf>
    <xf numFmtId="0" fontId="8" fillId="23" borderId="0" xfId="0" applyFont="1" applyFill="1" applyBorder="1"/>
    <xf numFmtId="0" fontId="8" fillId="23" borderId="7" xfId="0" applyFont="1" applyFill="1" applyBorder="1" applyAlignment="1">
      <alignment horizontal="left"/>
    </xf>
    <xf numFmtId="172" fontId="8" fillId="23" borderId="0" xfId="0" applyNumberFormat="1" applyFont="1" applyFill="1" applyBorder="1"/>
    <xf numFmtId="172" fontId="8" fillId="23" borderId="0" xfId="1" applyNumberFormat="1" applyFont="1" applyFill="1" applyBorder="1"/>
    <xf numFmtId="0" fontId="8" fillId="23" borderId="12" xfId="0" applyFont="1" applyFill="1" applyBorder="1" applyAlignment="1">
      <alignment horizontal="left" indent="1"/>
    </xf>
    <xf numFmtId="172" fontId="8" fillId="23" borderId="11" xfId="1" applyNumberFormat="1" applyFont="1" applyFill="1" applyBorder="1"/>
    <xf numFmtId="170" fontId="8" fillId="23" borderId="11" xfId="0" applyNumberFormat="1" applyFont="1" applyFill="1" applyBorder="1"/>
    <xf numFmtId="167" fontId="24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/>
    </xf>
    <xf numFmtId="0" fontId="24" fillId="0" borderId="0" xfId="0" applyFont="1" applyFill="1"/>
    <xf numFmtId="165" fontId="24" fillId="0" borderId="0" xfId="0" applyNumberFormat="1" applyFont="1" applyFill="1"/>
    <xf numFmtId="0" fontId="39" fillId="0" borderId="0" xfId="0" applyFont="1" applyFill="1" applyAlignment="1">
      <alignment vertical="center"/>
    </xf>
    <xf numFmtId="165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vertical="top"/>
    </xf>
    <xf numFmtId="0" fontId="4" fillId="0" borderId="0" xfId="0" applyFont="1" applyBorder="1" applyAlignment="1">
      <alignment wrapText="1"/>
    </xf>
    <xf numFmtId="0" fontId="4" fillId="0" borderId="0" xfId="0" applyFont="1" applyFill="1" applyBorder="1" applyAlignment="1">
      <alignment wrapText="1"/>
    </xf>
    <xf numFmtId="165" fontId="24" fillId="0" borderId="0" xfId="0" applyNumberFormat="1" applyFont="1"/>
    <xf numFmtId="0" fontId="8" fillId="24" borderId="11" xfId="0" applyFont="1" applyFill="1" applyBorder="1" applyAlignment="1">
      <alignment wrapText="1"/>
    </xf>
    <xf numFmtId="17" fontId="9" fillId="24" borderId="11" xfId="0" applyNumberFormat="1" applyFont="1" applyFill="1" applyBorder="1" applyAlignment="1">
      <alignment vertical="center" wrapText="1"/>
    </xf>
    <xf numFmtId="0" fontId="9" fillId="5" borderId="0" xfId="0" applyFont="1" applyFill="1" applyBorder="1"/>
    <xf numFmtId="165" fontId="9" fillId="5" borderId="0" xfId="0" applyNumberFormat="1" applyFont="1" applyFill="1" applyBorder="1"/>
    <xf numFmtId="0" fontId="9" fillId="24" borderId="1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/>
    <xf numFmtId="0" fontId="8" fillId="5" borderId="0" xfId="0" applyFont="1" applyFill="1" applyBorder="1" applyAlignment="1">
      <alignment vertical="center"/>
    </xf>
    <xf numFmtId="170" fontId="9" fillId="5" borderId="0" xfId="0" applyNumberFormat="1" applyFont="1" applyFill="1" applyBorder="1"/>
    <xf numFmtId="165" fontId="21" fillId="0" borderId="0" xfId="0" applyNumberFormat="1" applyFont="1"/>
    <xf numFmtId="0" fontId="8" fillId="5" borderId="0" xfId="0" applyFont="1" applyFill="1" applyBorder="1" applyAlignment="1">
      <alignment wrapText="1"/>
    </xf>
    <xf numFmtId="165" fontId="8" fillId="5" borderId="0" xfId="0" applyNumberFormat="1" applyFont="1" applyFill="1" applyBorder="1" applyAlignment="1">
      <alignment horizontal="right" vertical="center"/>
    </xf>
    <xf numFmtId="170" fontId="8" fillId="5" borderId="0" xfId="0" applyNumberFormat="1" applyFont="1" applyFill="1" applyBorder="1" applyAlignment="1">
      <alignment vertical="center"/>
    </xf>
    <xf numFmtId="165" fontId="24" fillId="0" borderId="0" xfId="0" applyNumberFormat="1" applyFont="1" applyAlignment="1">
      <alignment vertical="center"/>
    </xf>
    <xf numFmtId="0" fontId="8" fillId="5" borderId="0" xfId="0" applyFont="1" applyFill="1" applyBorder="1"/>
    <xf numFmtId="165" fontId="8" fillId="5" borderId="0" xfId="0" applyNumberFormat="1" applyFont="1" applyFill="1" applyBorder="1"/>
    <xf numFmtId="170" fontId="8" fillId="5" borderId="0" xfId="0" applyNumberFormat="1" applyFont="1" applyFill="1" applyBorder="1"/>
    <xf numFmtId="0" fontId="8" fillId="5" borderId="0" xfId="0" applyFont="1" applyFill="1" applyBorder="1" applyAlignment="1">
      <alignment horizontal="left" wrapText="1" indent="1"/>
    </xf>
    <xf numFmtId="165" fontId="8" fillId="5" borderId="0" xfId="0" applyNumberFormat="1" applyFont="1" applyFill="1" applyBorder="1" applyAlignment="1">
      <alignment horizontal="right" vertical="center" wrapText="1"/>
    </xf>
    <xf numFmtId="170" fontId="8" fillId="5" borderId="0" xfId="0" applyNumberFormat="1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wrapText="1"/>
    </xf>
    <xf numFmtId="165" fontId="8" fillId="5" borderId="11" xfId="0" applyNumberFormat="1" applyFont="1" applyFill="1" applyBorder="1" applyAlignment="1">
      <alignment wrapText="1"/>
    </xf>
    <xf numFmtId="170" fontId="8" fillId="5" borderId="11" xfId="0" applyNumberFormat="1" applyFont="1" applyFill="1" applyBorder="1" applyAlignment="1">
      <alignment wrapText="1"/>
    </xf>
    <xf numFmtId="165" fontId="24" fillId="0" borderId="0" xfId="0" applyNumberFormat="1" applyFont="1" applyAlignment="1">
      <alignment horizontal="right" vertical="center" wrapText="1"/>
    </xf>
    <xf numFmtId="0" fontId="9" fillId="5" borderId="0" xfId="0" applyFont="1" applyFill="1" applyBorder="1" applyAlignment="1">
      <alignment wrapText="1"/>
    </xf>
    <xf numFmtId="0" fontId="8" fillId="5" borderId="0" xfId="0" applyFont="1" applyFill="1" applyBorder="1" applyAlignment="1">
      <alignment vertical="center" wrapText="1"/>
    </xf>
    <xf numFmtId="169" fontId="9" fillId="5" borderId="0" xfId="1" applyNumberFormat="1" applyFont="1" applyFill="1" applyBorder="1" applyAlignment="1">
      <alignment horizontal="right" vertical="center"/>
    </xf>
    <xf numFmtId="170" fontId="9" fillId="5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horizontal="left" indent="1"/>
    </xf>
    <xf numFmtId="169" fontId="9" fillId="5" borderId="0" xfId="1" applyNumberFormat="1" applyFont="1" applyFill="1" applyBorder="1"/>
    <xf numFmtId="0" fontId="8" fillId="5" borderId="0" xfId="0" applyFont="1" applyFill="1" applyBorder="1" applyAlignment="1">
      <alignment horizontal="left" vertical="center" wrapText="1" indent="2"/>
    </xf>
    <xf numFmtId="169" fontId="8" fillId="5" borderId="0" xfId="1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>
      <alignment horizontal="left" wrapText="1" indent="2"/>
    </xf>
    <xf numFmtId="0" fontId="8" fillId="5" borderId="0" xfId="0" applyFont="1" applyFill="1" applyBorder="1" applyAlignment="1">
      <alignment horizontal="left" indent="2"/>
    </xf>
    <xf numFmtId="169" fontId="8" fillId="5" borderId="0" xfId="1" applyNumberFormat="1" applyFont="1" applyFill="1" applyBorder="1" applyAlignment="1">
      <alignment vertical="center" wrapText="1"/>
    </xf>
    <xf numFmtId="169" fontId="8" fillId="5" borderId="0" xfId="1" applyNumberFormat="1" applyFont="1" applyFill="1" applyBorder="1" applyAlignment="1">
      <alignment wrapText="1"/>
    </xf>
    <xf numFmtId="169" fontId="8" fillId="5" borderId="0" xfId="1" applyNumberFormat="1" applyFont="1" applyFill="1" applyBorder="1"/>
    <xf numFmtId="0" fontId="8" fillId="5" borderId="11" xfId="0" applyFont="1" applyFill="1" applyBorder="1" applyAlignment="1">
      <alignment horizontal="left" indent="2"/>
    </xf>
    <xf numFmtId="169" fontId="8" fillId="5" borderId="11" xfId="1" applyNumberFormat="1" applyFont="1" applyFill="1" applyBorder="1"/>
    <xf numFmtId="170" fontId="8" fillId="5" borderId="11" xfId="0" applyNumberFormat="1" applyFont="1" applyFill="1" applyBorder="1" applyAlignment="1">
      <alignment vertical="center"/>
    </xf>
    <xf numFmtId="0" fontId="8" fillId="24" borderId="52" xfId="0" applyFont="1" applyFill="1" applyBorder="1" applyAlignment="1">
      <alignment wrapText="1"/>
    </xf>
    <xf numFmtId="17" fontId="9" fillId="24" borderId="52" xfId="0" applyNumberFormat="1" applyFont="1" applyFill="1" applyBorder="1" applyAlignment="1">
      <alignment vertical="center" wrapText="1"/>
    </xf>
    <xf numFmtId="0" fontId="9" fillId="24" borderId="52" xfId="0" applyFont="1" applyFill="1" applyBorder="1" applyAlignment="1">
      <alignment horizontal="center" vertical="center" wrapText="1"/>
    </xf>
    <xf numFmtId="0" fontId="8" fillId="5" borderId="0" xfId="0" applyFont="1" applyFill="1"/>
    <xf numFmtId="0" fontId="24" fillId="5" borderId="0" xfId="0" applyFont="1" applyFill="1" applyBorder="1" applyAlignment="1">
      <alignment horizontal="left" wrapText="1" indent="1"/>
    </xf>
    <xf numFmtId="168" fontId="24" fillId="5" borderId="0" xfId="0" applyNumberFormat="1" applyFont="1" applyFill="1" applyBorder="1" applyAlignment="1">
      <alignment horizontal="right" wrapText="1"/>
    </xf>
    <xf numFmtId="170" fontId="8" fillId="5" borderId="0" xfId="0" applyNumberFormat="1" applyFont="1" applyFill="1" applyBorder="1" applyAlignment="1">
      <alignment horizontal="right" vertical="center" wrapText="1"/>
    </xf>
    <xf numFmtId="0" fontId="24" fillId="5" borderId="0" xfId="0" applyFont="1" applyFill="1" applyBorder="1" applyAlignment="1">
      <alignment horizontal="left" indent="1"/>
    </xf>
    <xf numFmtId="168" fontId="24" fillId="5" borderId="0" xfId="0" applyNumberFormat="1" applyFont="1" applyFill="1" applyBorder="1" applyAlignment="1">
      <alignment horizontal="right" vertical="center" wrapText="1"/>
    </xf>
    <xf numFmtId="0" fontId="24" fillId="5" borderId="0" xfId="0" applyFont="1" applyFill="1" applyBorder="1" applyAlignment="1">
      <alignment vertical="center" wrapText="1"/>
    </xf>
    <xf numFmtId="0" fontId="24" fillId="5" borderId="11" xfId="0" applyFont="1" applyFill="1" applyBorder="1" applyAlignment="1">
      <alignment horizontal="left" indent="1"/>
    </xf>
    <xf numFmtId="168" fontId="24" fillId="5" borderId="11" xfId="0" applyNumberFormat="1" applyFont="1" applyFill="1" applyBorder="1" applyAlignment="1">
      <alignment horizontal="right" wrapText="1"/>
    </xf>
    <xf numFmtId="170" fontId="8" fillId="5" borderId="11" xfId="0" applyNumberFormat="1" applyFont="1" applyFill="1" applyBorder="1" applyAlignment="1">
      <alignment horizontal="right" vertical="center" wrapText="1"/>
    </xf>
    <xf numFmtId="0" fontId="21" fillId="5" borderId="11" xfId="0" applyFont="1" applyFill="1" applyBorder="1" applyAlignment="1">
      <alignment horizontal="left" wrapText="1"/>
    </xf>
    <xf numFmtId="168" fontId="21" fillId="5" borderId="11" xfId="0" applyNumberFormat="1" applyFont="1" applyFill="1" applyBorder="1" applyAlignment="1">
      <alignment horizontal="right" vertical="center" wrapText="1"/>
    </xf>
    <xf numFmtId="170" fontId="9" fillId="5" borderId="11" xfId="0" applyNumberFormat="1" applyFont="1" applyFill="1" applyBorder="1" applyAlignment="1">
      <alignment horizontal="right" vertical="center" wrapText="1"/>
    </xf>
    <xf numFmtId="167" fontId="9" fillId="5" borderId="0" xfId="0" applyNumberFormat="1" applyFont="1" applyFill="1" applyBorder="1" applyAlignment="1">
      <alignment horizontal="right" wrapText="1"/>
    </xf>
    <xf numFmtId="170" fontId="9" fillId="5" borderId="0" xfId="0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>
      <alignment horizontal="left" indent="1"/>
    </xf>
    <xf numFmtId="167" fontId="8" fillId="5" borderId="0" xfId="0" applyNumberFormat="1" applyFont="1" applyFill="1" applyBorder="1" applyAlignment="1">
      <alignment horizontal="right" wrapText="1"/>
    </xf>
    <xf numFmtId="0" fontId="8" fillId="5" borderId="11" xfId="0" applyFont="1" applyFill="1" applyBorder="1" applyAlignment="1">
      <alignment horizontal="left" indent="1"/>
    </xf>
    <xf numFmtId="167" fontId="8" fillId="5" borderId="11" xfId="0" applyNumberFormat="1" applyFont="1" applyFill="1" applyBorder="1" applyAlignment="1">
      <alignment horizontal="right" wrapText="1"/>
    </xf>
    <xf numFmtId="167" fontId="41" fillId="0" borderId="11" xfId="0" applyNumberFormat="1" applyFont="1" applyBorder="1"/>
    <xf numFmtId="167" fontId="41" fillId="0" borderId="0" xfId="0" applyNumberFormat="1" applyFont="1" applyBorder="1"/>
    <xf numFmtId="0" fontId="9" fillId="5" borderId="0" xfId="0" applyFont="1" applyFill="1" applyBorder="1" applyAlignment="1">
      <alignment horizontal="left" wrapText="1"/>
    </xf>
    <xf numFmtId="170" fontId="9" fillId="5" borderId="0" xfId="0" applyNumberFormat="1" applyFont="1" applyFill="1" applyBorder="1" applyAlignment="1">
      <alignment vertical="center" wrapText="1"/>
    </xf>
    <xf numFmtId="0" fontId="8" fillId="5" borderId="0" xfId="0" applyFont="1" applyFill="1" applyBorder="1" applyAlignment="1">
      <alignment horizontal="left" wrapText="1"/>
    </xf>
    <xf numFmtId="170" fontId="8" fillId="5" borderId="0" xfId="0" applyNumberFormat="1" applyFont="1" applyFill="1" applyBorder="1" applyAlignment="1">
      <alignment wrapText="1"/>
    </xf>
    <xf numFmtId="0" fontId="9" fillId="5" borderId="11" xfId="0" applyFont="1" applyFill="1" applyBorder="1" applyAlignment="1">
      <alignment horizontal="left" wrapText="1"/>
    </xf>
    <xf numFmtId="170" fontId="9" fillId="5" borderId="11" xfId="0" applyNumberFormat="1" applyFont="1" applyFill="1" applyBorder="1" applyAlignment="1">
      <alignment vertical="center" wrapText="1"/>
    </xf>
    <xf numFmtId="0" fontId="42" fillId="0" borderId="0" xfId="0" applyFont="1"/>
    <xf numFmtId="170" fontId="9" fillId="5" borderId="0" xfId="0" applyNumberFormat="1" applyFont="1" applyFill="1" applyAlignment="1">
      <alignment horizontal="right" vertical="center"/>
    </xf>
    <xf numFmtId="170" fontId="8" fillId="5" borderId="0" xfId="0" applyNumberFormat="1" applyFont="1" applyFill="1" applyBorder="1" applyAlignment="1">
      <alignment horizontal="right" vertical="center"/>
    </xf>
    <xf numFmtId="0" fontId="8" fillId="5" borderId="11" xfId="0" applyFont="1" applyFill="1" applyBorder="1"/>
    <xf numFmtId="170" fontId="8" fillId="5" borderId="11" xfId="0" applyNumberFormat="1" applyFont="1" applyFill="1" applyBorder="1"/>
    <xf numFmtId="0" fontId="21" fillId="0" borderId="0" xfId="0" applyFont="1" applyAlignment="1">
      <alignment horizontal="center" wrapText="1"/>
    </xf>
    <xf numFmtId="167" fontId="8" fillId="0" borderId="0" xfId="0" applyNumberFormat="1" applyFont="1"/>
    <xf numFmtId="168" fontId="24" fillId="0" borderId="0" xfId="0" applyNumberFormat="1" applyFont="1"/>
    <xf numFmtId="0" fontId="11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4" applyFont="1" applyFill="1" applyBorder="1" applyAlignment="1">
      <alignment horizontal="center"/>
    </xf>
    <xf numFmtId="0" fontId="23" fillId="0" borderId="32" xfId="4" applyFont="1" applyBorder="1" applyAlignment="1">
      <alignment horizontal="center" vertical="center"/>
    </xf>
    <xf numFmtId="0" fontId="23" fillId="0" borderId="33" xfId="4" applyFont="1" applyBorder="1" applyAlignment="1">
      <alignment horizontal="center" vertical="center"/>
    </xf>
    <xf numFmtId="0" fontId="23" fillId="0" borderId="0" xfId="4" applyFont="1" applyFill="1" applyBorder="1" applyAlignment="1">
      <alignment horizontal="center"/>
    </xf>
    <xf numFmtId="0" fontId="6" fillId="6" borderId="26" xfId="0" applyFont="1" applyFill="1" applyBorder="1" applyAlignment="1">
      <alignment horizontal="center" wrapText="1"/>
    </xf>
    <xf numFmtId="0" fontId="6" fillId="6" borderId="27" xfId="0" applyFont="1" applyFill="1" applyBorder="1" applyAlignment="1">
      <alignment horizontal="center" wrapText="1"/>
    </xf>
    <xf numFmtId="0" fontId="21" fillId="0" borderId="0" xfId="0" applyFont="1" applyAlignment="1">
      <alignment horizontal="left" vertical="center"/>
    </xf>
    <xf numFmtId="17" fontId="9" fillId="3" borderId="6" xfId="0" applyNumberFormat="1" applyFont="1" applyFill="1" applyBorder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6" applyAlignment="1">
      <alignment horizontal="center" vertical="center"/>
    </xf>
    <xf numFmtId="0" fontId="19" fillId="0" borderId="32" xfId="6" applyFont="1" applyBorder="1" applyAlignment="1">
      <alignment horizontal="center" vertical="center"/>
    </xf>
    <xf numFmtId="0" fontId="19" fillId="0" borderId="33" xfId="6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19" fillId="0" borderId="0" xfId="6" applyFont="1" applyBorder="1" applyAlignment="1">
      <alignment horizontal="center"/>
    </xf>
    <xf numFmtId="0" fontId="9" fillId="0" borderId="24" xfId="6" applyFont="1" applyBorder="1" applyAlignment="1">
      <alignment horizontal="center"/>
    </xf>
    <xf numFmtId="0" fontId="9" fillId="0" borderId="34" xfId="6" applyFont="1" applyBorder="1" applyAlignment="1">
      <alignment horizontal="center"/>
    </xf>
    <xf numFmtId="0" fontId="9" fillId="0" borderId="6" xfId="6" applyFont="1" applyBorder="1" applyAlignment="1">
      <alignment horizontal="center"/>
    </xf>
    <xf numFmtId="0" fontId="9" fillId="0" borderId="15" xfId="6" applyFont="1" applyBorder="1" applyAlignment="1">
      <alignment horizontal="center"/>
    </xf>
    <xf numFmtId="0" fontId="9" fillId="9" borderId="16" xfId="6" applyFont="1" applyFill="1" applyBorder="1" applyAlignment="1">
      <alignment horizontal="center"/>
    </xf>
    <xf numFmtId="0" fontId="9" fillId="9" borderId="17" xfId="6" applyFont="1" applyFill="1" applyBorder="1" applyAlignment="1">
      <alignment horizontal="center"/>
    </xf>
    <xf numFmtId="0" fontId="9" fillId="9" borderId="18" xfId="6" applyFont="1" applyFill="1" applyBorder="1" applyAlignment="1">
      <alignment horizontal="center"/>
    </xf>
    <xf numFmtId="0" fontId="8" fillId="14" borderId="6" xfId="0" applyFont="1" applyFill="1" applyBorder="1" applyAlignment="1">
      <alignment horizontal="center"/>
    </xf>
    <xf numFmtId="0" fontId="9" fillId="15" borderId="6" xfId="0" applyFont="1" applyFill="1" applyBorder="1" applyAlignment="1">
      <alignment horizontal="left" wrapText="1"/>
    </xf>
    <xf numFmtId="0" fontId="9" fillId="15" borderId="34" xfId="0" applyFont="1" applyFill="1" applyBorder="1" applyAlignment="1">
      <alignment horizontal="center" wrapText="1"/>
    </xf>
    <xf numFmtId="0" fontId="9" fillId="15" borderId="14" xfId="0" applyFont="1" applyFill="1" applyBorder="1" applyAlignment="1">
      <alignment horizontal="center" wrapText="1"/>
    </xf>
    <xf numFmtId="0" fontId="9" fillId="18" borderId="6" xfId="0" applyFont="1" applyFill="1" applyBorder="1" applyAlignment="1">
      <alignment horizontal="center" wrapText="1"/>
    </xf>
    <xf numFmtId="0" fontId="2" fillId="18" borderId="34" xfId="0" applyFont="1" applyFill="1" applyBorder="1" applyAlignment="1">
      <alignment horizontal="center" wrapText="1"/>
    </xf>
    <xf numFmtId="0" fontId="2" fillId="18" borderId="14" xfId="0" applyFont="1" applyFill="1" applyBorder="1" applyAlignment="1">
      <alignment horizontal="center" wrapText="1"/>
    </xf>
    <xf numFmtId="0" fontId="24" fillId="0" borderId="11" xfId="0" applyFont="1" applyBorder="1" applyAlignment="1">
      <alignment horizontal="center"/>
    </xf>
    <xf numFmtId="0" fontId="38" fillId="0" borderId="0" xfId="0" applyFont="1" applyAlignment="1">
      <alignment horizontal="left" vertical="top"/>
    </xf>
    <xf numFmtId="0" fontId="24" fillId="0" borderId="0" xfId="0" applyFont="1" applyFill="1" applyAlignment="1">
      <alignment horizontal="center"/>
    </xf>
    <xf numFmtId="0" fontId="9" fillId="5" borderId="24" xfId="0" applyFont="1" applyFill="1" applyBorder="1" applyAlignment="1">
      <alignment horizontal="center" vertical="center"/>
    </xf>
    <xf numFmtId="168" fontId="24" fillId="5" borderId="0" xfId="0" applyNumberFormat="1" applyFont="1" applyFill="1" applyBorder="1" applyAlignment="1">
      <alignment horizontal="right" vertical="center" wrapText="1"/>
    </xf>
    <xf numFmtId="170" fontId="8" fillId="5" borderId="0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left" wrapText="1"/>
    </xf>
    <xf numFmtId="0" fontId="21" fillId="0" borderId="0" xfId="0" applyFont="1" applyAlignment="1">
      <alignment horizontal="center" vertical="center"/>
    </xf>
  </cellXfs>
  <cellStyles count="10">
    <cellStyle name="Comma" xfId="1" builtinId="3"/>
    <cellStyle name="Comma 2" xfId="5" xr:uid="{CC1618D0-D67E-481D-B9A3-0A57775B5F60}"/>
    <cellStyle name="Hyperlink" xfId="3" builtinId="8"/>
    <cellStyle name="Normal" xfId="0" builtinId="0"/>
    <cellStyle name="Normal 2" xfId="4" xr:uid="{600EFC41-9860-4D93-88E4-ECC8C15A84CC}"/>
    <cellStyle name="Normal 2 2" xfId="6" xr:uid="{B414AA1E-9134-43BE-94B3-CE67C5BD2C5D}"/>
    <cellStyle name="Normal 3" xfId="9" xr:uid="{D77E6CC5-0D11-4164-8D94-D0A085FD16A4}"/>
    <cellStyle name="Normal 5" xfId="2" xr:uid="{25E4602A-986F-4E38-926B-48DB5724A126}"/>
    <cellStyle name="Percent" xfId="8" builtinId="5"/>
    <cellStyle name="Percent 2" xfId="7" xr:uid="{CB8B45E9-54BC-49EC-8712-BBF4759DD486}"/>
  </cellStyles>
  <dxfs count="0"/>
  <tableStyles count="0" defaultTableStyle="TableStyleMedium2" defaultPivotStyle="PivotStyleLight16"/>
  <colors>
    <mruColors>
      <color rgb="FF77933C"/>
      <color rgb="FFEEECE1"/>
      <color rgb="FFF79646"/>
      <color rgb="FFFF0000"/>
      <color rgb="FFFD0000"/>
      <color rgb="FFFF3A1B"/>
      <color rgb="FF9BBB59"/>
      <color rgb="FFFDEADA"/>
      <color rgb="FF68438D"/>
      <color rgb="FFDA96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1'!$C$1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/>
          </c:spPr>
          <c:marker>
            <c:symbol val="diamond"/>
            <c:size val="7"/>
          </c:marker>
          <c:dLbls>
            <c:dLbl>
              <c:idx val="0"/>
              <c:layout>
                <c:manualLayout>
                  <c:x val="-5.671077540637761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0-45BD-AAAB-0D099ECBE9F4}"/>
                </c:ext>
              </c:extLst>
            </c:dLbl>
            <c:dLbl>
              <c:idx val="1"/>
              <c:layout>
                <c:manualLayout>
                  <c:x val="-4.8613334067898521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0-45BD-AAAB-0D099ECBE9F4}"/>
                </c:ext>
              </c:extLst>
            </c:dLbl>
            <c:dLbl>
              <c:idx val="2"/>
              <c:layout>
                <c:manualLayout>
                  <c:x val="-2.6899333857027741E-2"/>
                  <c:y val="2.9704382715042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416666666666664E-2"/>
                      <c:h val="7.502333041703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E0-45BD-AAAB-0D099ECBE9F4}"/>
                </c:ext>
              </c:extLst>
            </c:dLbl>
            <c:dLbl>
              <c:idx val="3"/>
              <c:layout>
                <c:manualLayout>
                  <c:x val="-5.5819035029568503E-2"/>
                  <c:y val="-5.2628851783865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0-45BD-AAAB-0D099ECBE9F4}"/>
                </c:ext>
              </c:extLst>
            </c:dLbl>
            <c:dLbl>
              <c:idx val="4"/>
              <c:layout>
                <c:manualLayout>
                  <c:x val="-5.7206036985990388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K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1'!$C$2:$C$6</c:f>
              <c:numCache>
                <c:formatCode>0.0</c:formatCode>
                <c:ptCount val="5"/>
                <c:pt idx="0">
                  <c:v>78.689428945968331</c:v>
                </c:pt>
                <c:pt idx="1">
                  <c:v>46.087108985680004</c:v>
                </c:pt>
                <c:pt idx="2">
                  <c:v>93.799522193191663</c:v>
                </c:pt>
                <c:pt idx="3">
                  <c:v>165.49980161102835</c:v>
                </c:pt>
                <c:pt idx="4">
                  <c:v>104.77440427213334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0-45BD-AAAB-0D099ECBE9F4}"/>
            </c:ext>
          </c:extLst>
        </c:ser>
        <c:ser>
          <c:idx val="1"/>
          <c:order val="1"/>
          <c:tx>
            <c:strRef>
              <c:f>'Figure 1'!$D$1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/>
          </c:spPr>
          <c:marker>
            <c:symbol val="square"/>
            <c:size val="7"/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0-45BD-AAAB-0D099ECBE9F4}"/>
                </c:ext>
              </c:extLst>
            </c:dLbl>
            <c:dLbl>
              <c:idx val="1"/>
              <c:layout>
                <c:manualLayout>
                  <c:x val="-5.2708442694663168E-2"/>
                  <c:y val="-6.481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0-45BD-AAAB-0D099ECBE9F4}"/>
                </c:ext>
              </c:extLst>
            </c:dLbl>
            <c:dLbl>
              <c:idx val="2"/>
              <c:layout>
                <c:manualLayout>
                  <c:x val="-6.10417760279965E-2"/>
                  <c:y val="-5.55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0-45BD-AAAB-0D099ECBE9F4}"/>
                </c:ext>
              </c:extLst>
            </c:dLbl>
            <c:dLbl>
              <c:idx val="3"/>
              <c:layout>
                <c:manualLayout>
                  <c:x val="-4.5518320281879188E-2"/>
                  <c:y val="8.661893827518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0-45BD-AAAB-0D099ECBE9F4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K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'Figure 1'!$D$2:$D$6</c:f>
              <c:numCache>
                <c:formatCode>0.0</c:formatCode>
                <c:ptCount val="5"/>
                <c:pt idx="0">
                  <c:v>85.796426054601667</c:v>
                </c:pt>
                <c:pt idx="1">
                  <c:v>89.150053807251652</c:v>
                </c:pt>
                <c:pt idx="2">
                  <c:v>122.97840364209333</c:v>
                </c:pt>
                <c:pt idx="3">
                  <c:v>146.83616004766003</c:v>
                </c:pt>
                <c:pt idx="4">
                  <c:v>130.72753787237664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E0-45BD-AAAB-0D099ECB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KY"/>
          </a:p>
        </c:txPr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KY"/>
          </a:p>
        </c:txPr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layout>
        <c:manualLayout>
          <c:xMode val="edge"/>
          <c:yMode val="edge"/>
          <c:x val="5.8273457423559214E-4"/>
          <c:y val="0"/>
          <c:w val="0.47861591679753135"/>
          <c:h val="8.1649290568839072E-2"/>
        </c:manualLayout>
      </c:layout>
      <c:overlay val="0"/>
      <c:txPr>
        <a:bodyPr/>
        <a:lstStyle/>
        <a:p>
          <a:pPr>
            <a:defRPr b="1"/>
          </a:pPr>
          <a:endParaRPr lang="en-KY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4433668641905"/>
          <c:y val="4.0827217673887653E-2"/>
          <c:w val="0.85890485564304464"/>
          <c:h val="0.54905442156434825"/>
        </c:manualLayout>
      </c:layout>
      <c:barChart>
        <c:barDir val="col"/>
        <c:grouping val="stacked"/>
        <c:varyColors val="0"/>
        <c:ser>
          <c:idx val="0"/>
          <c:order val="0"/>
          <c:tx>
            <c:v>KYD M2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2105755854181365E-3"/>
                  <c:y val="-1.122112327861784E-2"/>
                </c:manualLayout>
              </c:layout>
              <c:tx>
                <c:rich>
                  <a:bodyPr/>
                  <a:lstStyle/>
                  <a:p>
                    <a:fld id="{51B2FC93-DBE5-4DF3-A0C3-9285D678799E}" type="VALUE">
                      <a:rPr lang="en-US"/>
                      <a:pPr/>
                      <a:t>[VALUE]</a:t>
                    </a:fld>
                    <a:endParaRPr lang="en-KY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E6F-4655-9EE1-0ED7AA8C3A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10'!$B$5:$J$5</c:f>
              <c:numCache>
                <c:formatCode>General</c:formatCode>
                <c:ptCount val="9"/>
                <c:pt idx="0">
                  <c:v>2389.6260682666666</c:v>
                </c:pt>
                <c:pt idx="1">
                  <c:v>2513.2323290666668</c:v>
                </c:pt>
                <c:pt idx="2">
                  <c:v>2502.4705843833335</c:v>
                </c:pt>
                <c:pt idx="3">
                  <c:v>2478.0745047999999</c:v>
                </c:pt>
                <c:pt idx="4">
                  <c:v>2420.0611944916673</c:v>
                </c:pt>
                <c:pt idx="5">
                  <c:v>2559.0104804833331</c:v>
                </c:pt>
                <c:pt idx="6">
                  <c:v>2620.0360470666665</c:v>
                </c:pt>
                <c:pt idx="7">
                  <c:v>2491.2188165916668</c:v>
                </c:pt>
                <c:pt idx="8">
                  <c:v>2400.8722309249997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F-4655-9EE1-0ED7AA8C3AF0}"/>
            </c:ext>
          </c:extLst>
        </c:ser>
        <c:ser>
          <c:idx val="1"/>
          <c:order val="1"/>
          <c:tx>
            <c:v>Foreign Currency M2</c:v>
          </c:tx>
          <c:spPr>
            <a:solidFill>
              <a:srgbClr val="C05A4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10'!$B$4:$J$4</c:f>
              <c:numCache>
                <c:formatCode>_(* #,##0.0_);_(* \(#,##0.0\);_(* "-"??_);_(@_)</c:formatCode>
                <c:ptCount val="9"/>
                <c:pt idx="0">
                  <c:v>6045.153139475</c:v>
                </c:pt>
                <c:pt idx="1">
                  <c:v>6146.9351476000011</c:v>
                </c:pt>
                <c:pt idx="2">
                  <c:v>6054.9924405250003</c:v>
                </c:pt>
                <c:pt idx="3">
                  <c:v>6444.6554694000006</c:v>
                </c:pt>
                <c:pt idx="4">
                  <c:v>6000.312322025</c:v>
                </c:pt>
                <c:pt idx="5">
                  <c:v>5978.039185366667</c:v>
                </c:pt>
                <c:pt idx="6">
                  <c:v>5689.2554335416671</c:v>
                </c:pt>
                <c:pt idx="7">
                  <c:v>6034.7339164416671</c:v>
                </c:pt>
                <c:pt idx="8">
                  <c:v>5827.1795818666669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57989248"/>
        <c:axId val="657992776"/>
      </c:barChart>
      <c:lineChart>
        <c:grouping val="stacked"/>
        <c:varyColors val="0"/>
        <c:ser>
          <c:idx val="2"/>
          <c:order val="2"/>
          <c:tx>
            <c:v>Money Supply (M2)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422087293780575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F-4655-9EE1-0ED7AA8C3AF0}"/>
                </c:ext>
              </c:extLst>
            </c:dLbl>
            <c:dLbl>
              <c:idx val="1"/>
              <c:layout>
                <c:manualLayout>
                  <c:x val="-6.7422087293780589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F-4655-9EE1-0ED7AA8C3AF0}"/>
                </c:ext>
              </c:extLst>
            </c:dLbl>
            <c:dLbl>
              <c:idx val="2"/>
              <c:layout>
                <c:manualLayout>
                  <c:x val="-6.4211511708362493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F-4655-9EE1-0ED7AA8C3AF0}"/>
                </c:ext>
              </c:extLst>
            </c:dLbl>
            <c:dLbl>
              <c:idx val="3"/>
              <c:layout>
                <c:manualLayout>
                  <c:x val="-6.1000936122944376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F-4655-9EE1-0ED7AA8C3AF0}"/>
                </c:ext>
              </c:extLst>
            </c:dLbl>
            <c:dLbl>
              <c:idx val="4"/>
              <c:layout>
                <c:manualLayout>
                  <c:x val="-4.38957475994513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F-4655-9EE1-0ED7AA8C3AF0}"/>
                </c:ext>
              </c:extLst>
            </c:dLbl>
            <c:dLbl>
              <c:idx val="5"/>
              <c:layout>
                <c:manualLayout>
                  <c:x val="-5.7613168724279934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F-4655-9EE1-0ED7AA8C3AF0}"/>
                </c:ext>
              </c:extLst>
            </c:dLbl>
            <c:dLbl>
              <c:idx val="6"/>
              <c:layout>
                <c:manualLayout>
                  <c:x val="-4.115226337448559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F-4655-9EE1-0ED7AA8C3AF0}"/>
                </c:ext>
              </c:extLst>
            </c:dLbl>
            <c:dLbl>
              <c:idx val="7"/>
              <c:layout>
                <c:manualLayout>
                  <c:x val="-5.7613168724279837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F-4655-9EE1-0ED7AA8C3AF0}"/>
                </c:ext>
              </c:extLst>
            </c:dLbl>
            <c:dLbl>
              <c:idx val="8"/>
              <c:layout>
                <c:manualLayout>
                  <c:x val="-2.7434842249657063E-2"/>
                  <c:y val="-4.7008547008547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F-4655-9EE1-0ED7AA8C3AF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10'!$B$3:$J$3</c:f>
              <c:numCache>
                <c:formatCode>General</c:formatCode>
                <c:ptCount val="9"/>
                <c:pt idx="0">
                  <c:v>8434.7792077416671</c:v>
                </c:pt>
                <c:pt idx="1">
                  <c:v>8660.1674766666674</c:v>
                </c:pt>
                <c:pt idx="2">
                  <c:v>8557.463024908333</c:v>
                </c:pt>
                <c:pt idx="3">
                  <c:v>8922.7299741999996</c:v>
                </c:pt>
                <c:pt idx="4">
                  <c:v>8420.3735165166672</c:v>
                </c:pt>
                <c:pt idx="5">
                  <c:v>8537.0496658500015</c:v>
                </c:pt>
                <c:pt idx="6">
                  <c:v>8309.2914806083336</c:v>
                </c:pt>
                <c:pt idx="7">
                  <c:v>8525.9527330333349</c:v>
                </c:pt>
                <c:pt idx="8">
                  <c:v>8228.0518127916675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9248"/>
        <c:axId val="657992776"/>
      </c:lineChart>
      <c:catAx>
        <c:axId val="657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KY"/>
          </a:p>
        </c:txPr>
        <c:crossAx val="657992776"/>
        <c:crosses val="autoZero"/>
        <c:auto val="1"/>
        <c:lblAlgn val="ctr"/>
        <c:lblOffset val="100"/>
        <c:noMultiLvlLbl val="0"/>
      </c:catAx>
      <c:valAx>
        <c:axId val="657992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6579892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762684090167944E-2"/>
          <c:y val="0.87371376769977582"/>
          <c:w val="0.98558573928258963"/>
          <c:h val="0.1209507144940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K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/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12'!$A$4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trellis">
              <a:fgClr>
                <a:srgbClr val="93CDD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7968190257688335E-3"/>
                  <c:y val="0.27332525509704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9-4202-8BDE-8BB3FC6FB186}"/>
                </c:ext>
              </c:extLst>
            </c:dLbl>
            <c:dLbl>
              <c:idx val="1"/>
              <c:layout>
                <c:manualLayout>
                  <c:x val="-2.7968190257688847E-3"/>
                  <c:y val="0.23605362940199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202-8BDE-8BB3FC6FB186}"/>
                </c:ext>
              </c:extLst>
            </c:dLbl>
            <c:dLbl>
              <c:idx val="2"/>
              <c:layout>
                <c:manualLayout>
                  <c:x val="0"/>
                  <c:y val="0.24433621288978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9-4202-8BDE-8BB3FC6FB186}"/>
                </c:ext>
              </c:extLst>
            </c:dLbl>
            <c:dLbl>
              <c:idx val="3"/>
              <c:layout>
                <c:manualLayout>
                  <c:x val="0"/>
                  <c:y val="0.26504267160926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202-8BDE-8BB3FC6FB186}"/>
                </c:ext>
              </c:extLst>
            </c:dLbl>
            <c:dLbl>
              <c:idx val="4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202-8BDE-8BB3FC6FB186}"/>
                </c:ext>
              </c:extLst>
            </c:dLbl>
            <c:dLbl>
              <c:idx val="5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9-4202-8BDE-8BB3FC6FB186}"/>
                </c:ext>
              </c:extLst>
            </c:dLbl>
            <c:dLbl>
              <c:idx val="6"/>
              <c:layout>
                <c:manualLayout>
                  <c:x val="0"/>
                  <c:y val="0.23191233765810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9-4202-8BDE-8BB3FC6FB186}"/>
                </c:ext>
              </c:extLst>
            </c:dLbl>
            <c:dLbl>
              <c:idx val="7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9-4202-8BDE-8BB3FC6FB186}"/>
                </c:ext>
              </c:extLst>
            </c:dLbl>
            <c:dLbl>
              <c:idx val="8"/>
              <c:layout>
                <c:manualLayout>
                  <c:x val="1.0254884629183403E-16"/>
                  <c:y val="0.32716204776768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9-4202-8BDE-8BB3FC6FB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'[13]Loans report'!$K$1:$W$2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2">
                    <c:v>2021</c:v>
                  </c:pt>
                  <c:pt idx="4">
                    <c:v>2021</c:v>
                  </c:pt>
                  <c:pt idx="6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'Figure 12'!$B$4:$J$4</c:f>
              <c:numCache>
                <c:formatCode>0.0</c:formatCode>
                <c:ptCount val="9"/>
                <c:pt idx="0">
                  <c:v>0.56479439682788823</c:v>
                </c:pt>
                <c:pt idx="1">
                  <c:v>0.51092589502021779</c:v>
                </c:pt>
                <c:pt idx="2">
                  <c:v>0.52479118353636722</c:v>
                </c:pt>
                <c:pt idx="3">
                  <c:v>0.54479200110881276</c:v>
                </c:pt>
                <c:pt idx="4">
                  <c:v>0.51979226217945629</c:v>
                </c:pt>
                <c:pt idx="5">
                  <c:v>0.51795537845354578</c:v>
                </c:pt>
                <c:pt idx="6">
                  <c:v>0.49697595620873192</c:v>
                </c:pt>
                <c:pt idx="7">
                  <c:v>0.51545311539862948</c:v>
                </c:pt>
                <c:pt idx="8">
                  <c:v>0.62152349752613179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12'!$A$3</c:f>
              <c:strCache>
                <c:ptCount val="1"/>
                <c:pt idx="0">
                  <c:v>Foreclosure Inventory (US$-value)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1952285386532555E-2"/>
                  <c:y val="-8.2825834877893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9-4202-8BDE-8BB3FC6FB1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9-4202-8BDE-8BB3FC6FB1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9-4202-8BDE-8BB3FC6FB1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9-4202-8BDE-8BB3FC6FB186}"/>
                </c:ext>
              </c:extLst>
            </c:dLbl>
            <c:dLbl>
              <c:idx val="4"/>
              <c:layout>
                <c:manualLayout>
                  <c:x val="-5.0342742463839005E-2"/>
                  <c:y val="-6.2119376158420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9-4202-8BDE-8BB3FC6FB1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9-4202-8BDE-8BB3FC6FB1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9-4202-8BDE-8BB3FC6FB1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9-4202-8BDE-8BB3FC6FB186}"/>
                </c:ext>
              </c:extLst>
            </c:dLbl>
            <c:dLbl>
              <c:idx val="8"/>
              <c:layout>
                <c:manualLayout>
                  <c:x val="-5.3139561489607939E-2"/>
                  <c:y val="-3.7271625695052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9-4202-8BDE-8BB3FC6FB18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'[13]Loans report'!$O$1:$W$2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12'!$B$3:$J$3</c:f>
              <c:numCache>
                <c:formatCode>General</c:formatCode>
                <c:ptCount val="9"/>
                <c:pt idx="0">
                  <c:v>15365</c:v>
                </c:pt>
                <c:pt idx="1">
                  <c:v>14052</c:v>
                </c:pt>
                <c:pt idx="2">
                  <c:v>14861</c:v>
                </c:pt>
                <c:pt idx="3">
                  <c:v>15526</c:v>
                </c:pt>
                <c:pt idx="4">
                  <c:v>15093</c:v>
                </c:pt>
                <c:pt idx="5">
                  <c:v>15234</c:v>
                </c:pt>
                <c:pt idx="6">
                  <c:v>14619</c:v>
                </c:pt>
                <c:pt idx="7">
                  <c:v>15250</c:v>
                </c:pt>
                <c:pt idx="8">
                  <c:v>18403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13'!$A$3</c:f>
              <c:strCache>
                <c:ptCount val="1"/>
                <c:pt idx="0">
                  <c:v>Prime Lending Rate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8.2788033706789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8-4945-A71A-1EF1E2CF9D4F}"/>
                </c:ext>
              </c:extLst>
            </c:dLbl>
            <c:dLbl>
              <c:idx val="4"/>
              <c:layout>
                <c:manualLayout>
                  <c:x val="-2.6624905397727869E-2"/>
                  <c:y val="8.79622858134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8-4945-A71A-1EF1E2CF9D4F}"/>
                </c:ext>
              </c:extLst>
            </c:dLbl>
            <c:dLbl>
              <c:idx val="8"/>
              <c:layout>
                <c:manualLayout>
                  <c:x val="-3.2541551041667394E-2"/>
                  <c:y val="7.761378160011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13'!$B$3:$J$3</c:f>
              <c:numCache>
                <c:formatCode>General</c:formatCode>
                <c:ptCount val="9"/>
                <c:pt idx="0">
                  <c:v>3.25</c:v>
                </c:pt>
                <c:pt idx="1">
                  <c:v>3.25</c:v>
                </c:pt>
                <c:pt idx="2">
                  <c:v>3.5416666666666665</c:v>
                </c:pt>
                <c:pt idx="3">
                  <c:v>4.875</c:v>
                </c:pt>
                <c:pt idx="4">
                  <c:v>6.125</c:v>
                </c:pt>
                <c:pt idx="5">
                  <c:v>6.9583000000000004</c:v>
                </c:pt>
                <c:pt idx="6">
                  <c:v>7.375</c:v>
                </c:pt>
                <c:pt idx="7">
                  <c:v>8.125</c:v>
                </c:pt>
                <c:pt idx="8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48-4945-A71A-1EF1E2CF9D4F}"/>
            </c:ext>
          </c:extLst>
        </c:ser>
        <c:ser>
          <c:idx val="1"/>
          <c:order val="1"/>
          <c:tx>
            <c:strRef>
              <c:f>'Figure 13'!$A$4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-6.209102528009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8-4945-A71A-1EF1E2CF9D4F}"/>
                </c:ext>
              </c:extLst>
            </c:dLbl>
            <c:dLbl>
              <c:idx val="4"/>
              <c:layout>
                <c:manualLayout>
                  <c:x val="-4.437484232954645E-2"/>
                  <c:y val="-7.2439529493440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8-4945-A71A-1EF1E2CF9D4F}"/>
                </c:ext>
              </c:extLst>
            </c:dLbl>
            <c:dLbl>
              <c:idx val="8"/>
              <c:layout>
                <c:manualLayout>
                  <c:x val="-4.437484232954645E-2"/>
                  <c:y val="-5.6916773173417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13'!$B$4:$J$4</c:f>
              <c:numCache>
                <c:formatCode>General</c:formatCode>
                <c:ptCount val="9"/>
                <c:pt idx="0">
                  <c:v>5.7714999999999996</c:v>
                </c:pt>
                <c:pt idx="1">
                  <c:v>5.8268000000000004</c:v>
                </c:pt>
                <c:pt idx="2">
                  <c:v>5.8516625353650902</c:v>
                </c:pt>
                <c:pt idx="3">
                  <c:v>6.5342000000000002</c:v>
                </c:pt>
                <c:pt idx="4">
                  <c:v>7.4124999999999996</c:v>
                </c:pt>
                <c:pt idx="5">
                  <c:v>7.9466999999999999</c:v>
                </c:pt>
                <c:pt idx="6">
                  <c:v>8.0828000000000007</c:v>
                </c:pt>
                <c:pt idx="7">
                  <c:v>9.0440000000000005</c:v>
                </c:pt>
                <c:pt idx="8">
                  <c:v>9.1013999999999999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48-4945-A71A-1EF1E2CF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KY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KY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KY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KY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14'!$A$3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0316774658027354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9-41F0-9B97-3D6C79D5DE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9-41F0-9B97-3D6C79D5DE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9-41F0-9B97-3D6C79D5DE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9-41F0-9B97-3D6C79D5DE7F}"/>
                </c:ext>
              </c:extLst>
            </c:dLbl>
            <c:dLbl>
              <c:idx val="4"/>
              <c:layout>
                <c:manualLayout>
                  <c:x val="-7.1994240460763137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9-41F0-9B97-3D6C79D5D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9-41F0-9B97-3D6C79D5DE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9-41F0-9B97-3D6C79D5DE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9-41F0-9B97-3D6C79D5DE7F}"/>
                </c:ext>
              </c:extLst>
            </c:dLbl>
            <c:dLbl>
              <c:idx val="8"/>
              <c:layout>
                <c:manualLayout>
                  <c:x val="-3.4557235421166413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9-41F0-9B97-3D6C79D5DE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14'!$B$1:$J$2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14'!$B$3:$J$3</c:f>
              <c:numCache>
                <c:formatCode>0.00</c:formatCode>
                <c:ptCount val="9"/>
                <c:pt idx="0">
                  <c:v>4.3799999999999999E-2</c:v>
                </c:pt>
                <c:pt idx="1">
                  <c:v>5.16E-2</c:v>
                </c:pt>
                <c:pt idx="2">
                  <c:v>4.9836124970189001E-2</c:v>
                </c:pt>
                <c:pt idx="3">
                  <c:v>5.4399999999999997E-2</c:v>
                </c:pt>
                <c:pt idx="4">
                  <c:v>0.1394</c:v>
                </c:pt>
                <c:pt idx="5">
                  <c:v>0.33589999999999998</c:v>
                </c:pt>
                <c:pt idx="6">
                  <c:v>0.35499999999999998</c:v>
                </c:pt>
                <c:pt idx="7">
                  <c:v>0.49030000000000001</c:v>
                </c:pt>
                <c:pt idx="8">
                  <c:v>0.4793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C9-41F0-9B97-3D6C79D5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416052100115728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15'!$B$2:$C$2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15'!$C$3:$C$9</c:f>
              <c:numCache>
                <c:formatCode>0.0</c:formatCode>
                <c:ptCount val="7"/>
                <c:pt idx="0">
                  <c:v>24.489795918367346</c:v>
                </c:pt>
                <c:pt idx="1">
                  <c:v>13.26530612244898</c:v>
                </c:pt>
                <c:pt idx="2">
                  <c:v>19.387755102040817</c:v>
                </c:pt>
                <c:pt idx="3">
                  <c:v>12.244897959183673</c:v>
                </c:pt>
                <c:pt idx="4">
                  <c:v>16.326530612244898</c:v>
                </c:pt>
                <c:pt idx="5">
                  <c:v>12.244897959183673</c:v>
                </c:pt>
                <c:pt idx="6">
                  <c:v>2.0408163265306123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0-48B7-BC80-A0FBC037E2E5}"/>
            </c:ext>
          </c:extLst>
        </c:ser>
        <c:ser>
          <c:idx val="1"/>
          <c:order val="1"/>
          <c:tx>
            <c:strRef>
              <c:f>'Figure 15'!$D$2:$E$2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5685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15'!$E$3:$E$9</c:f>
              <c:numCache>
                <c:formatCode>0.0</c:formatCode>
                <c:ptCount val="7"/>
                <c:pt idx="0">
                  <c:v>25.531914893617021</c:v>
                </c:pt>
                <c:pt idx="1">
                  <c:v>12.76595744680851</c:v>
                </c:pt>
                <c:pt idx="2">
                  <c:v>17.021276595744681</c:v>
                </c:pt>
                <c:pt idx="3">
                  <c:v>9.5744680851063837</c:v>
                </c:pt>
                <c:pt idx="4">
                  <c:v>20.212765957446805</c:v>
                </c:pt>
                <c:pt idx="5">
                  <c:v>12.76595744680851</c:v>
                </c:pt>
                <c:pt idx="6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0-48B7-BC80-A0FBC037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-149231776"/>
        <c:axId val="-149231232"/>
      </c:barChart>
      <c:catAx>
        <c:axId val="-1492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KY"/>
          </a:p>
        </c:txPr>
        <c:crossAx val="-149231232"/>
        <c:crosses val="autoZero"/>
        <c:auto val="1"/>
        <c:lblAlgn val="ctr"/>
        <c:lblOffset val="100"/>
        <c:noMultiLvlLbl val="0"/>
      </c:catAx>
      <c:valAx>
        <c:axId val="-149231232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-14923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29049142632386"/>
          <c:y val="0.81871439763115617"/>
          <c:w val="0.1926633990635897"/>
          <c:h val="0.1551513059181261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6.633469636037985E-2"/>
          <c:w val="0.80778235910649698"/>
          <c:h val="0.6464512858639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16'!$H$1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solidFill>
              <a:srgbClr val="8DB4E2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16'!$H$2:$H$10</c:f>
              <c:numCache>
                <c:formatCode>#,##0</c:formatCode>
                <c:ptCount val="9"/>
                <c:pt idx="0">
                  <c:v>9486</c:v>
                </c:pt>
                <c:pt idx="1">
                  <c:v>9521</c:v>
                </c:pt>
                <c:pt idx="2">
                  <c:v>9561</c:v>
                </c:pt>
                <c:pt idx="3">
                  <c:v>9699</c:v>
                </c:pt>
                <c:pt idx="4">
                  <c:v>9783</c:v>
                </c:pt>
                <c:pt idx="5">
                  <c:v>9771</c:v>
                </c:pt>
                <c:pt idx="6">
                  <c:v>9748</c:v>
                </c:pt>
                <c:pt idx="7">
                  <c:v>9780</c:v>
                </c:pt>
                <c:pt idx="8">
                  <c:v>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A-4B72-93A0-2034C46CDB6A}"/>
            </c:ext>
          </c:extLst>
        </c:ser>
        <c:ser>
          <c:idx val="1"/>
          <c:order val="1"/>
          <c:tx>
            <c:strRef>
              <c:f>'Figure 16'!$D$1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DCE6F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16'!$D$2:$D$10</c:f>
              <c:numCache>
                <c:formatCode>#,##0</c:formatCode>
                <c:ptCount val="9"/>
                <c:pt idx="0">
                  <c:v>3190</c:v>
                </c:pt>
                <c:pt idx="1">
                  <c:v>3198</c:v>
                </c:pt>
                <c:pt idx="2">
                  <c:v>3224</c:v>
                </c:pt>
                <c:pt idx="3">
                  <c:v>3236</c:v>
                </c:pt>
                <c:pt idx="4">
                  <c:v>3233</c:v>
                </c:pt>
                <c:pt idx="5">
                  <c:v>3224</c:v>
                </c:pt>
                <c:pt idx="6">
                  <c:v>3215</c:v>
                </c:pt>
                <c:pt idx="7">
                  <c:v>3215</c:v>
                </c:pt>
                <c:pt idx="8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49236672"/>
        <c:axId val="-149232864"/>
      </c:barChart>
      <c:lineChart>
        <c:grouping val="standard"/>
        <c:varyColors val="0"/>
        <c:ser>
          <c:idx val="3"/>
          <c:order val="3"/>
          <c:tx>
            <c:strRef>
              <c:f>'Figure 16'!$J$1</c:f>
              <c:strCache>
                <c:ptCount val="1"/>
                <c:pt idx="0">
                  <c:v>Private Funds</c:v>
                </c:pt>
              </c:strCache>
            </c:strRef>
          </c:tx>
          <c:spPr>
            <a:ln w="34925">
              <a:gradFill>
                <a:gsLst>
                  <a:gs pos="0">
                    <a:schemeClr val="tx1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prstDash val="sysDot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8387723666424609E-2"/>
                  <c:y val="-3.8626609442060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A-4B72-93A0-2034C46CDB6A}"/>
                </c:ext>
              </c:extLst>
            </c:dLbl>
            <c:dLbl>
              <c:idx val="8"/>
              <c:layout>
                <c:manualLayout>
                  <c:x val="-2.815099735537803E-2"/>
                  <c:y val="-2.575107296137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A-4B72-93A0-2034C46CDB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16'!$B$2:$B$10</c:f>
              <c:strCache>
                <c:ptCount val="9"/>
                <c:pt idx="0">
                  <c:v>qtr 3</c:v>
                </c:pt>
                <c:pt idx="1">
                  <c:v>qtr 4</c:v>
                </c:pt>
                <c:pt idx="2">
                  <c:v>qtr 1</c:v>
                </c:pt>
                <c:pt idx="3">
                  <c:v>qtr 2</c:v>
                </c:pt>
                <c:pt idx="4">
                  <c:v>qtr 3</c:v>
                </c:pt>
                <c:pt idx="5">
                  <c:v>qtr 4</c:v>
                </c:pt>
                <c:pt idx="6">
                  <c:v>qtr 1</c:v>
                </c:pt>
                <c:pt idx="7">
                  <c:v>qtr 2</c:v>
                </c:pt>
                <c:pt idx="8">
                  <c:v>qtr 3</c:v>
                </c:pt>
              </c:strCache>
            </c:strRef>
          </c:cat>
          <c:val>
            <c:numRef>
              <c:f>'Figure 16'!$J$2:$J$10</c:f>
              <c:numCache>
                <c:formatCode>#,##0</c:formatCode>
                <c:ptCount val="9"/>
                <c:pt idx="0">
                  <c:v>14305</c:v>
                </c:pt>
                <c:pt idx="1">
                  <c:v>14679</c:v>
                </c:pt>
                <c:pt idx="2">
                  <c:v>14984</c:v>
                </c:pt>
                <c:pt idx="3">
                  <c:v>15343</c:v>
                </c:pt>
                <c:pt idx="4">
                  <c:v>15662</c:v>
                </c:pt>
                <c:pt idx="5">
                  <c:v>15854</c:v>
                </c:pt>
                <c:pt idx="6">
                  <c:v>16129</c:v>
                </c:pt>
                <c:pt idx="7">
                  <c:v>16391</c:v>
                </c:pt>
                <c:pt idx="8">
                  <c:v>16530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236672"/>
        <c:axId val="-149232864"/>
      </c:lineChart>
      <c:scatterChart>
        <c:scatterStyle val="lineMarker"/>
        <c:varyColors val="0"/>
        <c:ser>
          <c:idx val="2"/>
          <c:order val="2"/>
          <c:tx>
            <c:strRef>
              <c:f>'Figure 16'!$I$1</c:f>
              <c:strCache>
                <c:ptCount val="1"/>
                <c:pt idx="0">
                  <c:v>Total 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>
              <c:idx val="0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A-4B72-93A0-2034C46CDB6A}"/>
                </c:ext>
              </c:extLst>
            </c:dLbl>
            <c:dLbl>
              <c:idx val="1"/>
              <c:layout>
                <c:manualLayout>
                  <c:x val="-6.3979539444040973E-2"/>
                  <c:y val="-3.862660944206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A-4B72-93A0-2034C46CDB6A}"/>
                </c:ext>
              </c:extLst>
            </c:dLbl>
            <c:dLbl>
              <c:idx val="2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A-4B72-93A0-2034C46CDB6A}"/>
                </c:ext>
              </c:extLst>
            </c:dLbl>
            <c:dLbl>
              <c:idx val="3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A-4B72-93A0-2034C46CDB6A}"/>
                </c:ext>
              </c:extLst>
            </c:dLbl>
            <c:dLbl>
              <c:idx val="4"/>
              <c:layout>
                <c:manualLayout>
                  <c:x val="-6.1420357866279335E-2"/>
                  <c:y val="-3.433476394849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A-4B72-93A0-2034C46CDB6A}"/>
                </c:ext>
              </c:extLst>
            </c:dLbl>
            <c:dLbl>
              <c:idx val="5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A-4B72-93A0-2034C46CDB6A}"/>
                </c:ext>
              </c:extLst>
            </c:dLbl>
            <c:dLbl>
              <c:idx val="6"/>
              <c:layout>
                <c:manualLayout>
                  <c:x val="-6.1420357866279335E-2"/>
                  <c:y val="-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A-4B72-93A0-2034C46CDB6A}"/>
                </c:ext>
              </c:extLst>
            </c:dLbl>
            <c:dLbl>
              <c:idx val="7"/>
              <c:layout>
                <c:manualLayout>
                  <c:x val="-5.6301994710756149E-2"/>
                  <c:y val="-4.2918454935622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A-4B72-93A0-2034C46CDB6A}"/>
                </c:ext>
              </c:extLst>
            </c:dLbl>
            <c:dLbl>
              <c:idx val="8"/>
              <c:layout>
                <c:manualLayout>
                  <c:x val="-5.3742813132994609E-2"/>
                  <c:y val="-3.862660944206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A-4B72-93A0-2034C46CD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'Figure 16'!$I$2:$I$10</c:f>
              <c:numCache>
                <c:formatCode>#,##0</c:formatCode>
                <c:ptCount val="9"/>
                <c:pt idx="0">
                  <c:v>12676</c:v>
                </c:pt>
                <c:pt idx="1">
                  <c:v>12719</c:v>
                </c:pt>
                <c:pt idx="2">
                  <c:v>12785</c:v>
                </c:pt>
                <c:pt idx="3">
                  <c:v>12935</c:v>
                </c:pt>
                <c:pt idx="4">
                  <c:v>13016</c:v>
                </c:pt>
                <c:pt idx="5">
                  <c:v>12995</c:v>
                </c:pt>
                <c:pt idx="6">
                  <c:v>12963</c:v>
                </c:pt>
                <c:pt idx="7">
                  <c:v>12995</c:v>
                </c:pt>
                <c:pt idx="8">
                  <c:v>13008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36672"/>
        <c:axId val="-149232864"/>
      </c:scatterChart>
      <c:catAx>
        <c:axId val="-1492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49232864"/>
        <c:crosses val="autoZero"/>
        <c:auto val="1"/>
        <c:lblAlgn val="ctr"/>
        <c:lblOffset val="100"/>
        <c:noMultiLvlLbl val="0"/>
      </c:catAx>
      <c:valAx>
        <c:axId val="-149232864"/>
        <c:scaling>
          <c:orientation val="minMax"/>
          <c:max val="18000"/>
          <c:min val="5000"/>
        </c:scaling>
        <c:delete val="0"/>
        <c:axPos val="l"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KY"/>
          </a:p>
        </c:txPr>
        <c:crossAx val="-149236672"/>
        <c:crosses val="autoZero"/>
        <c:crossBetween val="between"/>
        <c:majorUnit val="2000"/>
        <c:minorUnit val="500"/>
      </c:valAx>
    </c:plotArea>
    <c:legend>
      <c:legendPos val="b"/>
      <c:layout>
        <c:manualLayout>
          <c:xMode val="edge"/>
          <c:yMode val="edge"/>
          <c:x val="5.6793075459181656E-2"/>
          <c:y val="0.90748876347538099"/>
          <c:w val="0.89999987909378376"/>
          <c:h val="7.854381399749924E-2"/>
        </c:manualLayout>
      </c:layout>
      <c:overlay val="0"/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'[14]YTD. Tables'!$B$32</c:f>
              <c:strCache>
                <c:ptCount val="1"/>
                <c:pt idx="0">
                  <c:v>Cruise Arrivals</c:v>
                </c:pt>
              </c:strCache>
            </c:strRef>
          </c:tx>
          <c:spPr>
            <a:solidFill>
              <a:srgbClr val="8064A2">
                <a:lumMod val="95000"/>
              </a:srgb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2.3391802094303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0-4A91-B011-F96CFE18BBC2}"/>
                </c:ext>
              </c:extLst>
            </c:dLbl>
            <c:dLbl>
              <c:idx val="1"/>
              <c:layout>
                <c:manualLayout>
                  <c:x val="-3.8535391953290433E-3"/>
                  <c:y val="2.87246730141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0-4A91-B011-F96CFE18BBC2}"/>
                </c:ext>
              </c:extLst>
            </c:dLbl>
            <c:dLbl>
              <c:idx val="2"/>
              <c:layout>
                <c:manualLayout>
                  <c:x val="0"/>
                  <c:y val="2.7016769347346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0-4A91-B011-F96CFE18BBC2}"/>
                </c:ext>
              </c:extLst>
            </c:dLbl>
            <c:dLbl>
              <c:idx val="3"/>
              <c:layout>
                <c:manualLayout>
                  <c:x val="1.0498684478423231E-2"/>
                  <c:y val="2.222222222222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0-4A91-B011-F96CFE18BB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17'!$B$1:$E$1</c:f>
              <c:numCache>
                <c:formatCode>[$-409]mmm\-yy;@</c:formatCode>
                <c:ptCount val="4"/>
                <c:pt idx="0">
                  <c:v>44075</c:v>
                </c:pt>
                <c:pt idx="1">
                  <c:v>44441</c:v>
                </c:pt>
                <c:pt idx="2">
                  <c:v>44807</c:v>
                </c:pt>
                <c:pt idx="3">
                  <c:v>45173</c:v>
                </c:pt>
              </c:numCache>
            </c:numRef>
          </c:cat>
          <c:val>
            <c:numRef>
              <c:f>'[14]YTD. Tables'!$W$32:$Z$32</c:f>
              <c:numCache>
                <c:formatCode>General</c:formatCode>
                <c:ptCount val="4"/>
                <c:pt idx="0">
                  <c:v>538.14</c:v>
                </c:pt>
                <c:pt idx="1">
                  <c:v>0</c:v>
                </c:pt>
                <c:pt idx="2">
                  <c:v>429.53600000000006</c:v>
                </c:pt>
                <c:pt idx="3">
                  <c:v>936.75400000000002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0-4A91-B011-F96CFE18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KY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KY"/>
          </a:p>
        </c:txPr>
        <c:crossAx val="319642504"/>
        <c:crosses val="autoZero"/>
        <c:crossBetween val="between"/>
      </c:valAx>
      <c:spPr>
        <a:solidFill>
          <a:srgbClr val="E4DFEC">
            <a:lumMod val="95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4DFEC">
        <a:lumMod val="95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KY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7471566054244"/>
          <c:y val="7.8544471881843173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18'!$A$3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A5-4F95-8536-CA3B015590D4}"/>
              </c:ext>
            </c:extLst>
          </c:dPt>
          <c:dLbls>
            <c:dLbl>
              <c:idx val="0"/>
              <c:layout>
                <c:manualLayout>
                  <c:x val="-2.9350982290004446E-3"/>
                  <c:y val="2.1819772528433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5-4F95-8536-CA3B015590D4}"/>
                </c:ext>
              </c:extLst>
            </c:dLbl>
            <c:dLbl>
              <c:idx val="1"/>
              <c:layout>
                <c:manualLayout>
                  <c:x val="-7.4502315117587091E-4"/>
                  <c:y val="1.032551965487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5-4F95-8536-CA3B015590D4}"/>
                </c:ext>
              </c:extLst>
            </c:dLbl>
            <c:dLbl>
              <c:idx val="2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5-4F95-8536-CA3B015590D4}"/>
                </c:ext>
              </c:extLst>
            </c:dLbl>
            <c:dLbl>
              <c:idx val="3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5-4F95-8536-CA3B015590D4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5-4F95-8536-CA3B01559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18'!$B$2:$F$2</c:f>
              <c:numCache>
                <c:formatCode>[$-409]mmm\-yy;@</c:formatCode>
                <c:ptCount val="5"/>
                <c:pt idx="0">
                  <c:v>43709</c:v>
                </c:pt>
                <c:pt idx="1">
                  <c:v>44075</c:v>
                </c:pt>
                <c:pt idx="2">
                  <c:v>44440</c:v>
                </c:pt>
                <c:pt idx="3">
                  <c:v>44805</c:v>
                </c:pt>
                <c:pt idx="4">
                  <c:v>45170</c:v>
                </c:pt>
              </c:numCache>
            </c:numRef>
          </c:cat>
          <c:val>
            <c:numRef>
              <c:f>'Figure 18'!$B$3:$F$3</c:f>
              <c:numCache>
                <c:formatCode>_(* #,##0.0_);_(* \(#,##0.0\);_(* "-"??_);_(@_)</c:formatCode>
                <c:ptCount val="5"/>
                <c:pt idx="0">
                  <c:v>654.47089217000007</c:v>
                </c:pt>
                <c:pt idx="1">
                  <c:v>552.07597253999995</c:v>
                </c:pt>
                <c:pt idx="2">
                  <c:v>1145.4100647199998</c:v>
                </c:pt>
                <c:pt idx="3">
                  <c:v>1012.29942564</c:v>
                </c:pt>
                <c:pt idx="4">
                  <c:v>907.4175727999999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5-4F95-8536-CA3B0155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KY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KY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chemeClr val="accent2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2">
        <a:lumMod val="60000"/>
        <a:lumOff val="4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KY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1272164130609"/>
          <c:y val="8.7211351056365474E-2"/>
          <c:w val="0.76671308369412028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[15]Charts!$B$6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diamond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8680-42F8-8258-5F469620E0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8680-42F8-8258-5F469620E0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8680-42F8-8258-5F469620E0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8680-42F8-8258-5F469620E076}"/>
              </c:ext>
            </c:extLst>
          </c:dPt>
          <c:dLbls>
            <c:dLbl>
              <c:idx val="0"/>
              <c:layout>
                <c:manualLayout>
                  <c:x val="-7.7170418006430902E-2"/>
                  <c:y val="-7.920792079207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0-42F8-8258-5F469620E076}"/>
                </c:ext>
              </c:extLst>
            </c:dLbl>
            <c:dLbl>
              <c:idx val="1"/>
              <c:layout>
                <c:manualLayout>
                  <c:x val="-9.7982463730495295E-2"/>
                  <c:y val="-9.038483522892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0-42F8-8258-5F469620E076}"/>
                </c:ext>
              </c:extLst>
            </c:dLbl>
            <c:dLbl>
              <c:idx val="2"/>
              <c:layout>
                <c:manualLayout>
                  <c:x val="-7.3507542326439967E-2"/>
                  <c:y val="-7.9207699037620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0-42F8-8258-5F469620E076}"/>
                </c:ext>
              </c:extLst>
            </c:dLbl>
            <c:dLbl>
              <c:idx val="3"/>
              <c:layout>
                <c:manualLayout>
                  <c:x val="-7.47558478267141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0-42F8-8258-5F469620E076}"/>
                </c:ext>
              </c:extLst>
            </c:dLbl>
            <c:dLbl>
              <c:idx val="4"/>
              <c:layout>
                <c:manualLayout>
                  <c:x val="-4.6617922759655178E-2"/>
                  <c:y val="-7.621580635753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0-42F8-8258-5F469620E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[15]Charts!$E$4:$I$4</c:f>
              <c:numCache>
                <c:formatCode>General</c:formatCode>
                <c:ptCount val="5"/>
                <c:pt idx="0">
                  <c:v>43709</c:v>
                </c:pt>
                <c:pt idx="1">
                  <c:v>44075</c:v>
                </c:pt>
                <c:pt idx="2">
                  <c:v>44440</c:v>
                </c:pt>
                <c:pt idx="3">
                  <c:v>44805</c:v>
                </c:pt>
                <c:pt idx="4">
                  <c:v>45170</c:v>
                </c:pt>
              </c:numCache>
            </c:numRef>
          </c:cat>
          <c:val>
            <c:numRef>
              <c:f>[15]Charts!$E$6:$I$6</c:f>
              <c:numCache>
                <c:formatCode>General</c:formatCode>
                <c:ptCount val="5"/>
                <c:pt idx="0">
                  <c:v>1606</c:v>
                </c:pt>
                <c:pt idx="1">
                  <c:v>1457</c:v>
                </c:pt>
                <c:pt idx="2">
                  <c:v>2597</c:v>
                </c:pt>
                <c:pt idx="3">
                  <c:v>2189</c:v>
                </c:pt>
                <c:pt idx="4">
                  <c:v>1926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680-42F8-8258-5F469620E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KY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  <c:max val="35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KY"/>
          </a:p>
        </c:txPr>
        <c:crossAx val="1092902384"/>
        <c:crosses val="autoZero"/>
        <c:crossBetween val="between"/>
        <c:majorUnit val="500"/>
        <c:minorUnit val="50"/>
      </c:valAx>
      <c:spPr>
        <a:solidFill>
          <a:schemeClr val="accent2">
            <a:lumMod val="20000"/>
            <a:lumOff val="8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c:spPr>
    </c:plotArea>
    <c:plotVisOnly val="1"/>
    <c:dispBlanksAs val="zero"/>
    <c:showDLblsOverMax val="0"/>
  </c:chart>
  <c:spPr>
    <a:solidFill>
      <a:schemeClr val="accent2">
        <a:lumMod val="60000"/>
        <a:lumOff val="4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KY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20'!$A$19</c:f>
              <c:strCache>
                <c:ptCount val="1"/>
                <c:pt idx="0">
                  <c:v>Net Lending (Overall Balance)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20'!$B$18:$G$18</c:f>
              <c:numCache>
                <c:formatCode>mmm\-yy</c:formatCode>
                <c:ptCount val="6"/>
                <c:pt idx="0">
                  <c:v>43344</c:v>
                </c:pt>
                <c:pt idx="1">
                  <c:v>43709</c:v>
                </c:pt>
                <c:pt idx="2">
                  <c:v>44075</c:v>
                </c:pt>
                <c:pt idx="3">
                  <c:v>44440</c:v>
                </c:pt>
                <c:pt idx="4">
                  <c:v>44805</c:v>
                </c:pt>
                <c:pt idx="5">
                  <c:v>45170</c:v>
                </c:pt>
              </c:numCache>
            </c:numRef>
          </c:cat>
          <c:val>
            <c:numRef>
              <c:f>'Figure 20'!$B$19:$G$19</c:f>
              <c:numCache>
                <c:formatCode>#,##0.0_);\(#,##0.0\)</c:formatCode>
                <c:ptCount val="6"/>
                <c:pt idx="0">
                  <c:v>151.71299999999997</c:v>
                </c:pt>
                <c:pt idx="1">
                  <c:v>135.68200000000013</c:v>
                </c:pt>
                <c:pt idx="2">
                  <c:v>13.096386370000118</c:v>
                </c:pt>
                <c:pt idx="3">
                  <c:v>61.8766827500001</c:v>
                </c:pt>
                <c:pt idx="4">
                  <c:v>66.563247030000184</c:v>
                </c:pt>
                <c:pt idx="5">
                  <c:v>72.337158889999955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1-4F5E-8F1D-DCD80C0D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-405381248"/>
        <c:axId val="-405374720"/>
      </c:barChart>
      <c:dateAx>
        <c:axId val="-4053812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/>
          <a:lstStyle/>
          <a:p>
            <a:pPr>
              <a:defRPr sz="1050"/>
            </a:pPr>
            <a:endParaRPr lang="en-KY"/>
          </a:p>
        </c:txPr>
        <c:crossAx val="-405374720"/>
        <c:crosses val="autoZero"/>
        <c:auto val="1"/>
        <c:lblOffset val="100"/>
        <c:baseTimeUnit val="years"/>
      </c:dateAx>
      <c:valAx>
        <c:axId val="-405374720"/>
        <c:scaling>
          <c:orientation val="minMax"/>
          <c:max val="180"/>
        </c:scaling>
        <c:delete val="0"/>
        <c:axPos val="l"/>
        <c:numFmt formatCode="#,##0.0_);\(#,##0.0\)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KY"/>
          </a:p>
        </c:txPr>
        <c:crossAx val="-405381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750759207764644"/>
          <c:y val="7.5466218034424909E-2"/>
          <c:w val="0.46534958168221807"/>
          <c:h val="0.89175910400552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2'!$B$7,'Figure 2'!$B$8,'Figure 2'!$B$11,'Figure 2'!$B$12,'Figure 2'!$B$15,'Figure 2'!$B$18,'Figure 2'!$B$19,'Figure 2'!$B$20,'Figure 2'!$B$23,'Figure 2'!$B$27,'Figure 2'!$B$29,'Figure 2'!$B$30,'Figure 2'!$B$31,'Figure 2'!$B$32)</c:f>
              <c:strCache>
                <c:ptCount val="14"/>
                <c:pt idx="0">
                  <c:v>Agriculture and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</c:v>
                </c:pt>
                <c:pt idx="10">
                  <c:v>Real Estate</c:v>
                </c:pt>
                <c:pt idx="11">
                  <c:v>Health and Social Work</c:v>
                </c:pt>
                <c:pt idx="12">
                  <c:v>Producers of Government Services</c:v>
                </c:pt>
                <c:pt idx="13">
                  <c:v>Other services</c:v>
                </c:pt>
              </c:strCache>
            </c:strRef>
          </c:cat>
          <c:val>
            <c:numRef>
              <c:f>('Figure 2'!$C$7,'Figure 2'!$C$8,'Figure 2'!$C$11,'Figure 2'!$C$12,'Figure 2'!$C$15,'Figure 2'!$C$18,'Figure 2'!$C$19,'Figure 2'!$C$20,'Figure 2'!$C$23,'Figure 2'!$C$26,'Figure 2'!$C$29,'Figure 2'!$C$30,'Figure 2'!$C$31,'Figure 2'!$C$32)</c:f>
              <c:numCache>
                <c:formatCode>_(* #,##0.0_);_(* \(#,##0.0\);_(* "-"??_);_(@_)</c:formatCode>
                <c:ptCount val="14"/>
                <c:pt idx="0">
                  <c:v>0.51596000000000419</c:v>
                </c:pt>
                <c:pt idx="1">
                  <c:v>0.89317096436047905</c:v>
                </c:pt>
                <c:pt idx="2">
                  <c:v>3.0999999999999917</c:v>
                </c:pt>
                <c:pt idx="3">
                  <c:v>1.7863419287209803</c:v>
                </c:pt>
                <c:pt idx="4">
                  <c:v>9.9451680039333681</c:v>
                </c:pt>
                <c:pt idx="5">
                  <c:v>2.822315802795794</c:v>
                </c:pt>
                <c:pt idx="6">
                  <c:v>26.412345911949675</c:v>
                </c:pt>
                <c:pt idx="7">
                  <c:v>6.7495910764255429</c:v>
                </c:pt>
                <c:pt idx="8">
                  <c:v>3.0760789643505149</c:v>
                </c:pt>
                <c:pt idx="9">
                  <c:v>2.1648605681058752</c:v>
                </c:pt>
                <c:pt idx="10">
                  <c:v>1.7026518574025928</c:v>
                </c:pt>
                <c:pt idx="11">
                  <c:v>3.848051362919569</c:v>
                </c:pt>
                <c:pt idx="12">
                  <c:v>1.7120973192160438</c:v>
                </c:pt>
                <c:pt idx="13">
                  <c:v>7.6597856501768424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B6E-9A51-CA9AA899B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414694136"/>
        <c:axId val="414698840"/>
      </c:barChart>
      <c:catAx>
        <c:axId val="414694136"/>
        <c:scaling>
          <c:orientation val="maxMin"/>
        </c:scaling>
        <c:delete val="0"/>
        <c:axPos val="l"/>
        <c:majorGridlines/>
        <c:numFmt formatCode="General" sourceLinked="0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000"/>
            </a:pPr>
            <a:endParaRPr lang="en-KY"/>
          </a:p>
        </c:txPr>
        <c:crossAx val="414698840"/>
        <c:crosses val="autoZero"/>
        <c:auto val="1"/>
        <c:lblAlgn val="ctr"/>
        <c:lblOffset val="100"/>
        <c:noMultiLvlLbl val="0"/>
      </c:catAx>
      <c:valAx>
        <c:axId val="414698840"/>
        <c:scaling>
          <c:orientation val="minMax"/>
          <c:max val="30"/>
          <c:min val="-5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41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71705073596991E-2"/>
          <c:y val="4.0412831871166295E-2"/>
          <c:w val="0.86857273107558619"/>
          <c:h val="0.691750876142722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80093203513704E-17"/>
                  <c:y val="1.5473884672040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3-4F63-A658-2D56C7094267}"/>
                </c:ext>
              </c:extLst>
            </c:dLbl>
            <c:dLbl>
              <c:idx val="1"/>
              <c:layout>
                <c:manualLayout>
                  <c:x val="2.9629636542347127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3-4F63-A658-2D56C7094267}"/>
                </c:ext>
              </c:extLst>
            </c:dLbl>
            <c:dLbl>
              <c:idx val="2"/>
              <c:layout>
                <c:manualLayout>
                  <c:x val="2.96296365423474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3-4F63-A658-2D56C7094267}"/>
                </c:ext>
              </c:extLst>
            </c:dLbl>
            <c:dLbl>
              <c:idx val="3"/>
              <c:layout>
                <c:manualLayout>
                  <c:x val="-2.9629636542347943E-3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3-4F63-A658-2D56C7094267}"/>
                </c:ext>
              </c:extLst>
            </c:dLbl>
            <c:dLbl>
              <c:idx val="4"/>
              <c:layout>
                <c:manualLayout>
                  <c:x val="-2.9629636542347943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3-4F63-A658-2D56C7094267}"/>
                </c:ext>
              </c:extLst>
            </c:dLbl>
            <c:dLbl>
              <c:idx val="5"/>
              <c:layout>
                <c:manualLayout>
                  <c:x val="0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3-4F63-A658-2D56C7094267}"/>
                </c:ext>
              </c:extLst>
            </c:dLbl>
            <c:dLbl>
              <c:idx val="6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3-4F63-A658-2D56C7094267}"/>
                </c:ext>
              </c:extLst>
            </c:dLbl>
            <c:dLbl>
              <c:idx val="7"/>
              <c:layout>
                <c:manualLayout>
                  <c:x val="0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3-4F63-A658-2D56C7094267}"/>
                </c:ext>
              </c:extLst>
            </c:dLbl>
            <c:dLbl>
              <c:idx val="8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3-4F63-A658-2D56C7094267}"/>
                </c:ext>
              </c:extLst>
            </c:dLbl>
            <c:dLbl>
              <c:idx val="9"/>
              <c:layout>
                <c:manualLayout>
                  <c:x val="-2.9629636542346312E-3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3-4F63-A658-2D56C7094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21'!$A$3:$B$11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'Figure 21'!$C$3:$C$11</c:f>
              <c:numCache>
                <c:formatCode>0.0</c:formatCode>
                <c:ptCount val="9"/>
                <c:pt idx="0">
                  <c:v>235.11749295796668</c:v>
                </c:pt>
                <c:pt idx="1">
                  <c:v>222.70542433926701</c:v>
                </c:pt>
                <c:pt idx="2">
                  <c:v>218.00477855926701</c:v>
                </c:pt>
                <c:pt idx="3" formatCode="#,##0.0">
                  <c:v>534.73021000000006</c:v>
                </c:pt>
                <c:pt idx="4" formatCode="#,##0.0">
                  <c:v>524.427864</c:v>
                </c:pt>
                <c:pt idx="5" formatCode="General">
                  <c:v>506.4</c:v>
                </c:pt>
                <c:pt idx="6">
                  <c:v>496.055295</c:v>
                </c:pt>
                <c:pt idx="7">
                  <c:v>477.18826723000001</c:v>
                </c:pt>
                <c:pt idx="8">
                  <c:v>469.04925378000002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F3-4F63-A658-2D56C709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-1658815952"/>
        <c:axId val="-1658814864"/>
      </c:barChart>
      <c:catAx>
        <c:axId val="-165881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KY"/>
          </a:p>
        </c:txPr>
        <c:crossAx val="-1658814864"/>
        <c:crosses val="autoZero"/>
        <c:auto val="1"/>
        <c:lblAlgn val="ctr"/>
        <c:lblOffset val="100"/>
        <c:noMultiLvlLbl val="0"/>
      </c:catAx>
      <c:valAx>
        <c:axId val="-1658814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KY"/>
          </a:p>
        </c:txPr>
        <c:crossAx val="-1658815952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63637478983543"/>
          <c:y val="5.7500100948919844E-2"/>
          <c:w val="0.83163609584206066"/>
          <c:h val="0.603949963572078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9771250737217838E-2"/>
                  <c:y val="4.9367175412330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D0-46B2-84A9-4FA3D81A79C2}"/>
                </c:ext>
              </c:extLst>
            </c:dLbl>
            <c:dLbl>
              <c:idx val="1"/>
              <c:layout>
                <c:manualLayout>
                  <c:x val="-5.0116130416882947E-2"/>
                  <c:y val="6.267420446814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0-46B2-84A9-4FA3D81A79C2}"/>
                </c:ext>
              </c:extLst>
            </c:dLbl>
            <c:dLbl>
              <c:idx val="2"/>
              <c:layout>
                <c:manualLayout>
                  <c:x val="-6.2601568973006796E-2"/>
                  <c:y val="-8.125525953691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0-46B2-84A9-4FA3D81A79C2}"/>
                </c:ext>
              </c:extLst>
            </c:dLbl>
            <c:dLbl>
              <c:idx val="3"/>
              <c:layout>
                <c:manualLayout>
                  <c:x val="-4.8343993668802925E-2"/>
                  <c:y val="4.5801111828738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0-46B2-84A9-4FA3D81A79C2}"/>
                </c:ext>
              </c:extLst>
            </c:dLbl>
            <c:dLbl>
              <c:idx val="4"/>
              <c:layout>
                <c:manualLayout>
                  <c:x val="-6.1305355412729877E-2"/>
                  <c:y val="-7.054505334042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0-46B2-84A9-4FA3D81A79C2}"/>
                </c:ext>
              </c:extLst>
            </c:dLbl>
            <c:dLbl>
              <c:idx val="5"/>
              <c:layout>
                <c:manualLayout>
                  <c:x val="-7.2416420665539299E-2"/>
                  <c:y val="-6.421141594659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0-46B2-84A9-4FA3D81A79C2}"/>
                </c:ext>
              </c:extLst>
            </c:dLbl>
            <c:dLbl>
              <c:idx val="6"/>
              <c:layout>
                <c:manualLayout>
                  <c:x val="-4.9275719714518253E-2"/>
                  <c:y val="7.971170717434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0-46B2-84A9-4FA3D81A79C2}"/>
                </c:ext>
              </c:extLst>
            </c:dLbl>
            <c:dLbl>
              <c:idx val="7"/>
              <c:layout>
                <c:manualLayout>
                  <c:x val="-7.3236642843173091E-2"/>
                  <c:y val="-6.16775743892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0-46B2-84A9-4FA3D81A79C2}"/>
                </c:ext>
              </c:extLst>
            </c:dLbl>
            <c:dLbl>
              <c:idx val="8"/>
              <c:layout>
                <c:manualLayout>
                  <c:x val="-5.7753645699991717E-2"/>
                  <c:y val="-8.5714644643939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0-46B2-84A9-4FA3D81A79C2}"/>
                </c:ext>
              </c:extLst>
            </c:dLbl>
            <c:dLbl>
              <c:idx val="9"/>
              <c:layout>
                <c:manualLayout>
                  <c:x val="-5.8181081716999136E-2"/>
                  <c:y val="-7.653681339561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0-46B2-84A9-4FA3D81A79C2}"/>
                </c:ext>
              </c:extLst>
            </c:dLbl>
            <c:dLbl>
              <c:idx val="10"/>
              <c:layout>
                <c:manualLayout>
                  <c:x val="-5.3684269048287991E-2"/>
                  <c:y val="-6.1810378361207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D0-46B2-84A9-4FA3D81A79C2}"/>
                </c:ext>
              </c:extLst>
            </c:dLbl>
            <c:dLbl>
              <c:idx val="11"/>
              <c:layout>
                <c:manualLayout>
                  <c:x val="-5.277853390796991E-2"/>
                  <c:y val="-6.1991189174322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D0-46B2-84A9-4FA3D81A79C2}"/>
                </c:ext>
              </c:extLst>
            </c:dLbl>
            <c:dLbl>
              <c:idx val="12"/>
              <c:layout>
                <c:manualLayout>
                  <c:x val="-1.7588712623416471E-2"/>
                  <c:y val="-5.6840548641922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D0-46B2-84A9-4FA3D81A79C2}"/>
                </c:ext>
              </c:extLst>
            </c:dLbl>
            <c:dLbl>
              <c:idx val="13"/>
              <c:layout>
                <c:manualLayout>
                  <c:x val="-2.4852584902238049E-2"/>
                  <c:y val="-4.5334593175853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D0-46B2-84A9-4FA3D81A79C2}"/>
                </c:ext>
              </c:extLst>
            </c:dLbl>
            <c:dLbl>
              <c:idx val="14"/>
              <c:layout>
                <c:manualLayout>
                  <c:x val="0"/>
                  <c:y val="4.5801526717557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D0-46B2-84A9-4FA3D81A79C2}"/>
                </c:ext>
              </c:extLst>
            </c:dLbl>
            <c:dLbl>
              <c:idx val="15"/>
              <c:layout>
                <c:manualLayout>
                  <c:x val="-4.3256988788646034E-2"/>
                  <c:y val="-5.9040590405904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D0-46B2-84A9-4FA3D81A79C2}"/>
                </c:ext>
              </c:extLst>
            </c:dLbl>
            <c:dLbl>
              <c:idx val="16"/>
              <c:layout>
                <c:manualLayout>
                  <c:x val="-7.6335862568198878E-3"/>
                  <c:y val="-5.904059040590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D0-46B2-84A9-4FA3D81A7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3'!$A$4:$B$16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6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'Figure 3'!$C$4:$C$16</c:f>
              <c:numCache>
                <c:formatCode>_(* #,##0.0_);_(* \(#,##0.0\);_(* "-"??_);_(@_)</c:formatCode>
                <c:ptCount val="13"/>
                <c:pt idx="0">
                  <c:v>-7.7130607681591634</c:v>
                </c:pt>
                <c:pt idx="1">
                  <c:v>-3</c:v>
                </c:pt>
                <c:pt idx="2">
                  <c:v>0.4</c:v>
                </c:pt>
                <c:pt idx="3">
                  <c:v>2.4</c:v>
                </c:pt>
                <c:pt idx="4">
                  <c:v>3.2</c:v>
                </c:pt>
                <c:pt idx="5">
                  <c:v>1.6</c:v>
                </c:pt>
                <c:pt idx="6">
                  <c:v>4.0013699196939312</c:v>
                </c:pt>
                <c:pt idx="7">
                  <c:v>3.287415280729844</c:v>
                </c:pt>
                <c:pt idx="8">
                  <c:v>3</c:v>
                </c:pt>
                <c:pt idx="9">
                  <c:v>3.7</c:v>
                </c:pt>
                <c:pt idx="10">
                  <c:v>3.2</c:v>
                </c:pt>
                <c:pt idx="11">
                  <c:v>4</c:v>
                </c:pt>
                <c:pt idx="12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D0-46B2-84A9-4FA3D81A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98216"/>
        <c:axId val="439997432"/>
      </c:lineChart>
      <c:catAx>
        <c:axId val="439998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50"/>
            </a:pPr>
            <a:endParaRPr lang="en-KY"/>
          </a:p>
        </c:txPr>
        <c:crossAx val="439997432"/>
        <c:crosses val="autoZero"/>
        <c:auto val="1"/>
        <c:lblAlgn val="ctr"/>
        <c:lblOffset val="100"/>
        <c:noMultiLvlLbl val="0"/>
      </c:catAx>
      <c:valAx>
        <c:axId val="439997432"/>
        <c:scaling>
          <c:orientation val="minMax"/>
          <c:max val="8"/>
          <c:min val="-10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crossAx val="439998216"/>
        <c:crosses val="autoZero"/>
        <c:crossBetween val="between"/>
        <c:majorUnit val="4"/>
        <c:minorUnit val="1"/>
      </c:valAx>
    </c:plotArea>
    <c:plotVisOnly val="1"/>
    <c:dispBlanksAs val="gap"/>
    <c:showDLblsOverMax val="0"/>
  </c:chart>
  <c:txPr>
    <a:bodyPr/>
    <a:lstStyle/>
    <a:p>
      <a:pPr>
        <a:defRPr sz="1100">
          <a:latin typeface="Book Antiqua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4'!$D$2</c:f>
              <c:strCache>
                <c:ptCount val="1"/>
                <c:pt idx="0">
                  <c:v>Inflation 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4316192335123789E-2"/>
                  <c:y val="-6.2534885708527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1-4DD0-9807-D1DD40635EBF}"/>
                </c:ext>
              </c:extLst>
            </c:dLbl>
            <c:dLbl>
              <c:idx val="1"/>
              <c:layout>
                <c:manualLayout>
                  <c:x val="-3.1037824191499301E-2"/>
                  <c:y val="-4.020099795548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1-4DD0-9807-D1DD40635EBF}"/>
                </c:ext>
              </c:extLst>
            </c:dLbl>
            <c:dLbl>
              <c:idx val="2"/>
              <c:layout>
                <c:manualLayout>
                  <c:x val="-4.1383765588665737E-2"/>
                  <c:y val="-4.4667775506091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1-4DD0-9807-D1DD40635EBF}"/>
                </c:ext>
              </c:extLst>
            </c:dLbl>
            <c:dLbl>
              <c:idx val="3"/>
              <c:layout>
                <c:manualLayout>
                  <c:x val="-4.3970250937957346E-2"/>
                  <c:y val="-4.020099795548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1-4DD0-9807-D1DD40635EBF}"/>
                </c:ext>
              </c:extLst>
            </c:dLbl>
            <c:dLbl>
              <c:idx val="4"/>
              <c:layout>
                <c:manualLayout>
                  <c:x val="-3.362430954079091E-2"/>
                  <c:y val="-4.0200997955482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1-4DD0-9807-D1DD40635EBF}"/>
                </c:ext>
              </c:extLst>
            </c:dLbl>
            <c:dLbl>
              <c:idx val="5"/>
              <c:layout>
                <c:manualLayout>
                  <c:x val="-2.3278368143624478E-2"/>
                  <c:y val="-5.806810815791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1-4DD0-9807-D1DD40635EBF}"/>
                </c:ext>
              </c:extLst>
            </c:dLbl>
            <c:dLbl>
              <c:idx val="6"/>
              <c:layout>
                <c:manualLayout>
                  <c:x val="-2.3278368143624571E-2"/>
                  <c:y val="-5.8068108157918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1-4DD0-9807-D1DD40635EBF}"/>
                </c:ext>
              </c:extLst>
            </c:dLbl>
            <c:dLbl>
              <c:idx val="7"/>
              <c:layout>
                <c:manualLayout>
                  <c:x val="-2.3278368143624571E-2"/>
                  <c:y val="-5.360133060730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1-4DD0-9807-D1DD40635EBF}"/>
                </c:ext>
              </c:extLst>
            </c:dLbl>
            <c:dLbl>
              <c:idx val="8"/>
              <c:layout>
                <c:manualLayout>
                  <c:x val="-1.5518912095749651E-2"/>
                  <c:y val="-5.360133060730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1-4DD0-9807-D1DD40635EBF}"/>
                </c:ext>
              </c:extLst>
            </c:dLbl>
            <c:dLbl>
              <c:idx val="9"/>
              <c:layout>
                <c:manualLayout>
                  <c:x val="-1.810539744504126E-2"/>
                  <c:y val="-5.360133060730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1-4DD0-9807-D1DD40635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4'!$B$3:$C$12</c:f>
              <c:multiLvlStrCache>
                <c:ptCount val="10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  <c:pt idx="9">
                    <c:v>QTR 3</c:v>
                  </c:pt>
                </c:lvl>
                <c:lvl>
                  <c:pt idx="0">
                    <c:v>2021</c:v>
                  </c:pt>
                  <c:pt idx="3">
                    <c:v>2022</c:v>
                  </c:pt>
                  <c:pt idx="7">
                    <c:v>2023</c:v>
                  </c:pt>
                </c:lvl>
              </c:multiLvlStrCache>
            </c:multiLvlStrRef>
          </c:cat>
          <c:val>
            <c:numRef>
              <c:f>'Figure 4'!$D$3:$D$12</c:f>
              <c:numCache>
                <c:formatCode>0.0</c:formatCode>
                <c:ptCount val="10"/>
                <c:pt idx="0">
                  <c:v>0.16502123494326781</c:v>
                </c:pt>
                <c:pt idx="1">
                  <c:v>6.42894508983332</c:v>
                </c:pt>
                <c:pt idx="2">
                  <c:v>7.6806603484549356</c:v>
                </c:pt>
                <c:pt idx="3">
                  <c:v>11.192627685259964</c:v>
                </c:pt>
                <c:pt idx="4">
                  <c:v>12.089435368762054</c:v>
                </c:pt>
                <c:pt idx="5">
                  <c:v>9.1911942298256122</c:v>
                </c:pt>
                <c:pt idx="6">
                  <c:v>5.9161330900550553</c:v>
                </c:pt>
                <c:pt idx="7">
                  <c:v>6.5651998638557814</c:v>
                </c:pt>
                <c:pt idx="8">
                  <c:v>4.1322135900471579</c:v>
                </c:pt>
                <c:pt idx="9">
                  <c:v>1.153008836164247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41-4DD0-9807-D1DD40635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145384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K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5'!$D$2</c:f>
              <c:strCache>
                <c:ptCount val="1"/>
                <c:pt idx="0">
                  <c:v>Non-Food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7222222222222249E-2"/>
                  <c:y val="-0.3564814814814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0D-4EA4-AAB1-D03AA9A60215}"/>
                </c:ext>
              </c:extLst>
            </c:dLbl>
            <c:dLbl>
              <c:idx val="5"/>
              <c:layout>
                <c:manualLayout>
                  <c:x val="-5.5555555555555552E-2"/>
                  <c:y val="-0.12500000000000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D-4EA4-AAB1-D03AA9A60215}"/>
                </c:ext>
              </c:extLst>
            </c:dLbl>
            <c:dLbl>
              <c:idx val="9"/>
              <c:layout>
                <c:manualLayout>
                  <c:x val="-4.7222222222222221E-2"/>
                  <c:y val="-0.1388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0D-4EA4-AAB1-D03AA9A6021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0D-4EA4-AAB1-D03AA9A60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  <c:pt idx="9">
                    <c:v>QTR 3</c:v>
                  </c:pt>
                  <c:pt idx="10">
                    <c:v>QTR 4</c:v>
                  </c:pt>
                  <c:pt idx="11">
                    <c:v>QTR 1</c:v>
                  </c:pt>
                  <c:pt idx="12">
                    <c:v>QTR 2</c:v>
                  </c:pt>
                  <c:pt idx="13">
                    <c:v>QTR 3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  <c:pt idx="7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'Figure 5'!$D$3:$D$16</c:f>
              <c:numCache>
                <c:formatCode>0.00</c:formatCode>
                <c:ptCount val="14"/>
                <c:pt idx="0">
                  <c:v>1.804144785203448</c:v>
                </c:pt>
                <c:pt idx="1">
                  <c:v>-0.90005079641387908</c:v>
                </c:pt>
                <c:pt idx="2">
                  <c:v>-1.0101554750757629</c:v>
                </c:pt>
                <c:pt idx="3">
                  <c:v>-1.3680400088050106</c:v>
                </c:pt>
                <c:pt idx="4">
                  <c:v>-6.9585728402046243E-3</c:v>
                </c:pt>
                <c:pt idx="5">
                  <c:v>6.7195000783678296</c:v>
                </c:pt>
                <c:pt idx="6">
                  <c:v>7.8596208891797517</c:v>
                </c:pt>
                <c:pt idx="7">
                  <c:v>11.632135879913449</c:v>
                </c:pt>
                <c:pt idx="8">
                  <c:v>12.438933885167643</c:v>
                </c:pt>
                <c:pt idx="9">
                  <c:v>9.1819055694108727</c:v>
                </c:pt>
                <c:pt idx="10">
                  <c:v>5.3766448117989825</c:v>
                </c:pt>
                <c:pt idx="11">
                  <c:v>6.1941162264184726</c:v>
                </c:pt>
                <c:pt idx="12">
                  <c:v>3.9288688271406897</c:v>
                </c:pt>
                <c:pt idx="13">
                  <c:v>1.1003082849538828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EA4-AAB1-D03AA9A60215}"/>
            </c:ext>
          </c:extLst>
        </c:ser>
        <c:ser>
          <c:idx val="1"/>
          <c:order val="1"/>
          <c:tx>
            <c:strRef>
              <c:f>'Figure 5'!$E$2</c:f>
              <c:strCache>
                <c:ptCount val="1"/>
                <c:pt idx="0">
                  <c:v>Food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4444444444444446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0D-4EA4-AAB1-D03AA9A60215}"/>
                </c:ext>
              </c:extLst>
            </c:dLbl>
            <c:dLbl>
              <c:idx val="5"/>
              <c:layout>
                <c:manualLayout>
                  <c:x val="-6.3888888888888939E-2"/>
                  <c:y val="-0.1342592592592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0D-4EA4-AAB1-D03AA9A60215}"/>
                </c:ext>
              </c:extLst>
            </c:dLbl>
            <c:dLbl>
              <c:idx val="9"/>
              <c:layout>
                <c:manualLayout>
                  <c:x val="-4.7222222222222221E-2"/>
                  <c:y val="-0.16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D-4EA4-AAB1-D03AA9A6021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0D-4EA4-AAB1-D03AA9A60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  <c:pt idx="9">
                    <c:v>QTR 3</c:v>
                  </c:pt>
                  <c:pt idx="10">
                    <c:v>QTR 4</c:v>
                  </c:pt>
                  <c:pt idx="11">
                    <c:v>QTR 1</c:v>
                  </c:pt>
                  <c:pt idx="12">
                    <c:v>QTR 2</c:v>
                  </c:pt>
                  <c:pt idx="13">
                    <c:v>QTR 3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  <c:pt idx="7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'Figure 5'!$E$3:$E$16</c:f>
              <c:numCache>
                <c:formatCode>0.00</c:formatCode>
                <c:ptCount val="14"/>
                <c:pt idx="0">
                  <c:v>5.954105144361904</c:v>
                </c:pt>
                <c:pt idx="1">
                  <c:v>5.452907300761666</c:v>
                </c:pt>
                <c:pt idx="2">
                  <c:v>4.9581651376146851</c:v>
                </c:pt>
                <c:pt idx="3">
                  <c:v>4.5715195053196425</c:v>
                </c:pt>
                <c:pt idx="4">
                  <c:v>3.0408925892722323</c:v>
                </c:pt>
                <c:pt idx="5">
                  <c:v>3.3241258303928589</c:v>
                </c:pt>
                <c:pt idx="6">
                  <c:v>4.2931041113803303</c:v>
                </c:pt>
                <c:pt idx="7">
                  <c:v>4.8577662258157233</c:v>
                </c:pt>
                <c:pt idx="8">
                  <c:v>7.9081274459047393</c:v>
                </c:pt>
                <c:pt idx="9">
                  <c:v>9.9864881568908288</c:v>
                </c:pt>
                <c:pt idx="10">
                  <c:v>13.987657973497235</c:v>
                </c:pt>
                <c:pt idx="11">
                  <c:v>12.251085553922778</c:v>
                </c:pt>
                <c:pt idx="12">
                  <c:v>7.0053453737290994</c:v>
                </c:pt>
                <c:pt idx="13">
                  <c:v>4.9119083918582618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D-4EA4-AAB1-D03AA9A60215}"/>
            </c:ext>
          </c:extLst>
        </c:ser>
        <c:ser>
          <c:idx val="2"/>
          <c:order val="2"/>
          <c:tx>
            <c:strRef>
              <c:f>'Figure 5'!$F$2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8575" cap="rnd">
              <a:solidFill>
                <a:srgbClr val="F79646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79646"/>
              </a:solidFill>
              <a:ln w="9525">
                <a:solidFill>
                  <a:srgbClr val="F79646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1666666666666664E-2"/>
                  <c:y val="-0.236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D-4EA4-AAB1-D03AA9A60215}"/>
                </c:ext>
              </c:extLst>
            </c:dLbl>
            <c:dLbl>
              <c:idx val="5"/>
              <c:layout>
                <c:manualLayout>
                  <c:x val="-6.1111111111111109E-2"/>
                  <c:y val="-0.1342592592592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D-4EA4-AAB1-D03AA9A60215}"/>
                </c:ext>
              </c:extLst>
            </c:dLbl>
            <c:dLbl>
              <c:idx val="9"/>
              <c:layout>
                <c:manualLayout>
                  <c:x val="-0.05"/>
                  <c:y val="-0.19444444444444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0D-4EA4-AAB1-D03AA9A6021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0D-4EA4-AAB1-D03AA9A60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  <c:pt idx="9">
                    <c:v>QTR 3</c:v>
                  </c:pt>
                  <c:pt idx="10">
                    <c:v>QTR 4</c:v>
                  </c:pt>
                  <c:pt idx="11">
                    <c:v>QTR 1</c:v>
                  </c:pt>
                  <c:pt idx="12">
                    <c:v>QTR 2</c:v>
                  </c:pt>
                  <c:pt idx="13">
                    <c:v>QTR 3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  <c:pt idx="7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'Figure 5'!$F$3:$F$16</c:f>
              <c:numCache>
                <c:formatCode>0.00</c:formatCode>
                <c:ptCount val="14"/>
                <c:pt idx="0">
                  <c:v>2.7984161902986813</c:v>
                </c:pt>
                <c:pt idx="1">
                  <c:v>1.6185914341162686</c:v>
                </c:pt>
                <c:pt idx="2">
                  <c:v>0.3794594468994319</c:v>
                </c:pt>
                <c:pt idx="3">
                  <c:v>-0.25157787530383757</c:v>
                </c:pt>
                <c:pt idx="4">
                  <c:v>-0.88501971372289745</c:v>
                </c:pt>
                <c:pt idx="5">
                  <c:v>4.7274643193940307</c:v>
                </c:pt>
                <c:pt idx="6">
                  <c:v>5.8627935753126081</c:v>
                </c:pt>
                <c:pt idx="7">
                  <c:v>9.4010996467616508</c:v>
                </c:pt>
                <c:pt idx="8">
                  <c:v>10.634305668867341</c:v>
                </c:pt>
                <c:pt idx="9">
                  <c:v>5.5467984793722707</c:v>
                </c:pt>
                <c:pt idx="10">
                  <c:v>4.0074995069351758</c:v>
                </c:pt>
                <c:pt idx="11">
                  <c:v>4.8445611656950121</c:v>
                </c:pt>
                <c:pt idx="12">
                  <c:v>3.9124568637004131</c:v>
                </c:pt>
                <c:pt idx="13">
                  <c:v>2.5907849912128427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D-4EA4-AAB1-D03AA9A6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145384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K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2028265697557035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6'!$A$1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6.092999192408638E-2"/>
                  <c:y val="-8.4565979786199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A-4038-8BCF-D51C82B05993}"/>
                </c:ext>
              </c:extLst>
            </c:dLbl>
            <c:dLbl>
              <c:idx val="1"/>
              <c:layout>
                <c:manualLayout>
                  <c:x val="-6.4484728455596191E-2"/>
                  <c:y val="7.3544396588151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A-4038-8BCF-D51C82B05993}"/>
                </c:ext>
              </c:extLst>
            </c:dLbl>
            <c:dLbl>
              <c:idx val="2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A-4038-8BCF-D51C82B05993}"/>
                </c:ext>
              </c:extLst>
            </c:dLbl>
            <c:dLbl>
              <c:idx val="3"/>
              <c:layout>
                <c:manualLayout>
                  <c:x val="-6.0543355001517307E-2"/>
                  <c:y val="6.661340384080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A-4038-8BCF-D51C82B05993}"/>
                </c:ext>
              </c:extLst>
            </c:dLbl>
            <c:dLbl>
              <c:idx val="4"/>
              <c:layout>
                <c:manualLayout>
                  <c:x val="-6.4695128119127102E-2"/>
                  <c:y val="-8.4353201037508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A-4038-8BCF-D51C82B05993}"/>
                </c:ext>
              </c:extLst>
            </c:dLbl>
            <c:dLbl>
              <c:idx val="5"/>
              <c:layout>
                <c:manualLayout>
                  <c:x val="-5.2304916212396642E-2"/>
                  <c:y val="6.541737141077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A-4038-8BCF-D51C82B05993}"/>
                </c:ext>
              </c:extLst>
            </c:dLbl>
            <c:dLbl>
              <c:idx val="6"/>
              <c:layout>
                <c:manualLayout>
                  <c:x val="-8.7546064855483427E-2"/>
                  <c:y val="-6.8376214747970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A-4038-8BCF-D51C82B05993}"/>
                </c:ext>
              </c:extLst>
            </c:dLbl>
            <c:dLbl>
              <c:idx val="7"/>
              <c:layout>
                <c:manualLayout>
                  <c:x val="-1.0249124554884019E-16"/>
                  <c:y val="7.889544717359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A-4038-8BCF-D51C82B05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6'!$B$1:$I$1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6'!$B$2:$I$2</c:f>
              <c:numCache>
                <c:formatCode>#,##0.0_);\(#,##0.0\)</c:formatCode>
                <c:ptCount val="8"/>
                <c:pt idx="0">
                  <c:v>633.3739152087802</c:v>
                </c:pt>
                <c:pt idx="1">
                  <c:v>650.17503071017381</c:v>
                </c:pt>
                <c:pt idx="2">
                  <c:v>748.85394484384949</c:v>
                </c:pt>
                <c:pt idx="3">
                  <c:v>878.55532984373588</c:v>
                </c:pt>
                <c:pt idx="4">
                  <c:v>804.45699547610036</c:v>
                </c:pt>
                <c:pt idx="5">
                  <c:v>921.77498662267703</c:v>
                </c:pt>
                <c:pt idx="6">
                  <c:v>1106.0949313098599</c:v>
                </c:pt>
                <c:pt idx="7">
                  <c:v>1112.0860117190698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A-4038-8BCF-D51C82B0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9640"/>
        <c:axId val="746598832"/>
      </c:lineChart>
      <c:catAx>
        <c:axId val="10579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KY"/>
          </a:p>
        </c:txPr>
        <c:crossAx val="746598832"/>
        <c:crosses val="autoZero"/>
        <c:auto val="1"/>
        <c:lblAlgn val="ctr"/>
        <c:lblOffset val="100"/>
        <c:noMultiLvlLbl val="0"/>
      </c:catAx>
      <c:valAx>
        <c:axId val="746598832"/>
        <c:scaling>
          <c:orientation val="minMax"/>
          <c:max val="13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KY"/>
          </a:p>
        </c:txPr>
        <c:crossAx val="10579964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5429456758"/>
          <c:y val="4.6712962962962963E-2"/>
          <c:w val="0.85219685039370074"/>
          <c:h val="0.647391732283464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7'!$A$3</c:f>
              <c:strCache>
                <c:ptCount val="1"/>
                <c:pt idx="0">
                  <c:v>Containerized Cargo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'Figure 7'!$B$3:$G$3</c:f>
              <c:numCache>
                <c:formatCode>#,##0_);\(#,##0\)</c:formatCode>
                <c:ptCount val="6"/>
                <c:pt idx="0">
                  <c:v>186395</c:v>
                </c:pt>
                <c:pt idx="1">
                  <c:v>202590</c:v>
                </c:pt>
                <c:pt idx="2">
                  <c:v>200654</c:v>
                </c:pt>
                <c:pt idx="3">
                  <c:v>219446</c:v>
                </c:pt>
                <c:pt idx="4">
                  <c:v>268217</c:v>
                </c:pt>
                <c:pt idx="5">
                  <c:v>239138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2-4104-AB1A-C2DEB65768E8}"/>
            </c:ext>
          </c:extLst>
        </c:ser>
        <c:ser>
          <c:idx val="1"/>
          <c:order val="1"/>
          <c:tx>
            <c:strRef>
              <c:f>'Figure 7'!$A$4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FF3A1B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'Figure 7'!$B$4:$G$4</c:f>
              <c:numCache>
                <c:formatCode>#,##0_);\(#,##0\)</c:formatCode>
                <c:ptCount val="6"/>
                <c:pt idx="0">
                  <c:v>35487</c:v>
                </c:pt>
                <c:pt idx="1">
                  <c:v>41757</c:v>
                </c:pt>
                <c:pt idx="2">
                  <c:v>46313</c:v>
                </c:pt>
                <c:pt idx="3">
                  <c:v>59564</c:v>
                </c:pt>
                <c:pt idx="4">
                  <c:v>50954</c:v>
                </c:pt>
                <c:pt idx="5">
                  <c:v>30980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2-4104-AB1A-C2DEB65768E8}"/>
            </c:ext>
          </c:extLst>
        </c:ser>
        <c:ser>
          <c:idx val="2"/>
          <c:order val="2"/>
          <c:tx>
            <c:strRef>
              <c:f>'Figure 7'!$A$5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'Figure 7'!$B$5:$G$5</c:f>
              <c:numCache>
                <c:formatCode>#,##0_);\(#,##0\)</c:formatCode>
                <c:ptCount val="6"/>
                <c:pt idx="0">
                  <c:v>4523</c:v>
                </c:pt>
                <c:pt idx="1">
                  <c:v>6054</c:v>
                </c:pt>
                <c:pt idx="2">
                  <c:v>5174</c:v>
                </c:pt>
                <c:pt idx="3">
                  <c:v>6976</c:v>
                </c:pt>
                <c:pt idx="4">
                  <c:v>7232</c:v>
                </c:pt>
                <c:pt idx="5">
                  <c:v>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2-4104-AB1A-C2DEB65768E8}"/>
            </c:ext>
          </c:extLst>
        </c:ser>
        <c:ser>
          <c:idx val="3"/>
          <c:order val="3"/>
          <c:tx>
            <c:strRef>
              <c:f>'Figure 7'!$A$6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68438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'Figure 7'!$B$6:$G$6</c:f>
              <c:numCache>
                <c:formatCode>#,##0_);\(#,##0\)</c:formatCode>
                <c:ptCount val="6"/>
                <c:pt idx="0">
                  <c:v>190006</c:v>
                </c:pt>
                <c:pt idx="1">
                  <c:v>202683</c:v>
                </c:pt>
                <c:pt idx="2">
                  <c:v>274228</c:v>
                </c:pt>
                <c:pt idx="3">
                  <c:v>286222</c:v>
                </c:pt>
                <c:pt idx="4">
                  <c:v>234422</c:v>
                </c:pt>
                <c:pt idx="5">
                  <c:v>272295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066344"/>
        <c:axId val="910063992"/>
      </c:barChart>
      <c:lineChart>
        <c:grouping val="standard"/>
        <c:varyColors val="0"/>
        <c:ser>
          <c:idx val="4"/>
          <c:order val="4"/>
          <c:tx>
            <c:strRef>
              <c:f>'Figure 7'!$A$2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5.623901581722319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2-4104-AB1A-C2DEB65768E8}"/>
                </c:ext>
              </c:extLst>
            </c:dLbl>
            <c:dLbl>
              <c:idx val="1"/>
              <c:layout>
                <c:manualLayout>
                  <c:x val="-6.092560046865846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2-4104-AB1A-C2DEB65768E8}"/>
                </c:ext>
              </c:extLst>
            </c:dLbl>
            <c:dLbl>
              <c:idx val="2"/>
              <c:layout>
                <c:manualLayout>
                  <c:x val="-6.6425402707014566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2-4104-AB1A-C2DEB65768E8}"/>
                </c:ext>
              </c:extLst>
            </c:dLbl>
            <c:dLbl>
              <c:idx val="3"/>
              <c:layout>
                <c:manualLayout>
                  <c:x val="-6.092560046865846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2-4104-AB1A-C2DEB65768E8}"/>
                </c:ext>
              </c:extLst>
            </c:dLbl>
            <c:dLbl>
              <c:idx val="4"/>
              <c:layout>
                <c:manualLayout>
                  <c:x val="-5.6239015817223112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2-4104-AB1A-C2DEB65768E8}"/>
                </c:ext>
              </c:extLst>
            </c:dLbl>
            <c:dLbl>
              <c:idx val="5"/>
              <c:layout>
                <c:manualLayout>
                  <c:x val="-5.155243116578793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2-4104-AB1A-C2DEB65768E8}"/>
                </c:ext>
              </c:extLst>
            </c:dLbl>
            <c:dLbl>
              <c:idx val="6"/>
              <c:layout>
                <c:manualLayout>
                  <c:x val="-3.5036496350364967E-2"/>
                  <c:y val="-3.6879432624113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2-4104-AB1A-C2DEB6576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'Figure 7'!$B$2:$G$2</c:f>
              <c:numCache>
                <c:formatCode>#,##0.0_);\(#,##0.0\)</c:formatCode>
                <c:ptCount val="6"/>
                <c:pt idx="0">
                  <c:v>416411</c:v>
                </c:pt>
                <c:pt idx="1">
                  <c:v>453084</c:v>
                </c:pt>
                <c:pt idx="2">
                  <c:v>526369</c:v>
                </c:pt>
                <c:pt idx="3">
                  <c:v>572207</c:v>
                </c:pt>
                <c:pt idx="4">
                  <c:v>560827</c:v>
                </c:pt>
                <c:pt idx="5">
                  <c:v>557301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6344"/>
        <c:axId val="910063992"/>
      </c:lineChart>
      <c:catAx>
        <c:axId val="9100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910063992"/>
        <c:crosses val="autoZero"/>
        <c:auto val="1"/>
        <c:lblAlgn val="ctr"/>
        <c:lblOffset val="100"/>
        <c:noMultiLvlLbl val="0"/>
      </c:catAx>
      <c:valAx>
        <c:axId val="91006399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Y"/>
          </a:p>
        </c:txPr>
        <c:crossAx val="9100663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9654355880168"/>
          <c:y val="0.77909791086102609"/>
          <c:w val="0.83158860775022558"/>
          <c:h val="0.19862556707400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KY"/>
        </a:p>
      </c:txPr>
    </c:legend>
    <c:plotVisOnly val="1"/>
    <c:dispBlanksAs val="gap"/>
    <c:showDLblsOverMax val="0"/>
  </c:chart>
  <c:spPr>
    <a:solidFill>
      <a:srgbClr val="FDEADA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/>
              <a:t>Work Permits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925288797499038"/>
          <c:y val="0.16249661974071422"/>
          <c:w val="0.801386674681694"/>
          <c:h val="0.53383917919350987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C00000"/>
              </a:solidFill>
            </a:ln>
          </c:spPr>
          <c:marker>
            <c:symbol val="diamond"/>
            <c:size val="6"/>
            <c:spPr>
              <a:solidFill>
                <a:srgbClr val="C00000"/>
              </a:solidFill>
              <a:ln w="6350">
                <a:solidFill>
                  <a:srgbClr val="C0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9F85-4FF0-90D3-241D39885A89}"/>
              </c:ext>
            </c:extLst>
          </c:dPt>
          <c:dLbls>
            <c:dLbl>
              <c:idx val="0"/>
              <c:layout>
                <c:manualLayout>
                  <c:x val="-5.9523809523809521E-2"/>
                  <c:y val="-5.7971014492753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5-4FF0-90D3-241D39885A89}"/>
                </c:ext>
              </c:extLst>
            </c:dLbl>
            <c:dLbl>
              <c:idx val="4"/>
              <c:layout>
                <c:manualLayout>
                  <c:x val="-8.3333333333333329E-2"/>
                  <c:y val="-6.32411067193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85-4FF0-90D3-241D39885A89}"/>
                </c:ext>
              </c:extLst>
            </c:dLbl>
            <c:dLbl>
              <c:idx val="8"/>
              <c:layout>
                <c:manualLayout>
                  <c:x val="-7.1428571428571536E-2"/>
                  <c:y val="-6.851119894598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5-4FF0-90D3-241D39885A89}"/>
                </c:ext>
              </c:extLst>
            </c:dLbl>
            <c:dLbl>
              <c:idx val="12"/>
              <c:layout>
                <c:manualLayout>
                  <c:x val="-8.9285714285714281E-3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5-4FF0-90D3-241D39885A89}"/>
                </c:ext>
              </c:extLst>
            </c:dLbl>
            <c:dLbl>
              <c:idx val="13"/>
              <c:layout>
                <c:manualLayout>
                  <c:x val="-1.0912572349731422E-16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5-4FF0-90D3-241D39885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8'!$A$2:$B$14</c:f>
              <c:multiLvlStrCache>
                <c:ptCount val="13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  <c:pt idx="5">
                    <c:v>Q4</c:v>
                  </c:pt>
                  <c:pt idx="6">
                    <c:v>Q1</c:v>
                  </c:pt>
                  <c:pt idx="7">
                    <c:v>Q2</c:v>
                  </c:pt>
                  <c:pt idx="8">
                    <c:v>Q3</c:v>
                  </c:pt>
                  <c:pt idx="9">
                    <c:v>Q4</c:v>
                  </c:pt>
                  <c:pt idx="10">
                    <c:v>Q1</c:v>
                  </c:pt>
                  <c:pt idx="11">
                    <c:v>Q2</c:v>
                  </c:pt>
                  <c:pt idx="12">
                    <c:v>Q3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6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'Figure 8'!$C$2:$C$14</c:f>
              <c:numCache>
                <c:formatCode>_(* #,##0_);_(* \(#,##0\);_(* "-"??_);_(@_)</c:formatCode>
                <c:ptCount val="13"/>
                <c:pt idx="0">
                  <c:v>24890</c:v>
                </c:pt>
                <c:pt idx="1">
                  <c:v>25086</c:v>
                </c:pt>
                <c:pt idx="2">
                  <c:v>24878</c:v>
                </c:pt>
                <c:pt idx="3">
                  <c:v>26058</c:v>
                </c:pt>
                <c:pt idx="4">
                  <c:v>25946</c:v>
                </c:pt>
                <c:pt idx="5">
                  <c:v>28221</c:v>
                </c:pt>
                <c:pt idx="6">
                  <c:v>29294</c:v>
                </c:pt>
                <c:pt idx="7">
                  <c:v>31028</c:v>
                </c:pt>
                <c:pt idx="8">
                  <c:v>32341</c:v>
                </c:pt>
                <c:pt idx="9">
                  <c:v>33532</c:v>
                </c:pt>
                <c:pt idx="10">
                  <c:v>35256</c:v>
                </c:pt>
                <c:pt idx="11">
                  <c:v>34864</c:v>
                </c:pt>
                <c:pt idx="12">
                  <c:v>36079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F85-4FF0-90D3-241D3988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noFill/>
              <a:prstDash val="sysDot"/>
            </a:ln>
          </c:spPr>
        </c:dropLines>
        <c:marker val="1"/>
        <c:smooth val="0"/>
        <c:axId val="692874544"/>
        <c:axId val="692864208"/>
      </c:lineChart>
      <c:catAx>
        <c:axId val="6928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100"/>
            </a:pPr>
            <a:endParaRPr lang="en-KY"/>
          </a:p>
        </c:txPr>
        <c:crossAx val="692864208"/>
        <c:crosses val="autoZero"/>
        <c:auto val="1"/>
        <c:lblAlgn val="ctr"/>
        <c:lblOffset val="100"/>
        <c:tickMarkSkip val="15"/>
        <c:noMultiLvlLbl val="0"/>
      </c:catAx>
      <c:valAx>
        <c:axId val="692864208"/>
        <c:scaling>
          <c:orientation val="minMax"/>
          <c:max val="38000"/>
          <c:min val="20000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n-KY"/>
          </a:p>
        </c:txPr>
        <c:crossAx val="692874544"/>
        <c:crosses val="autoZero"/>
        <c:crossBetween val="between"/>
        <c:majorUnit val="2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EECE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Book Antiqua"/>
          <a:cs typeface="Book Antiqua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0-4F22-BB83-39DA0F8BEB93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0-4F22-BB83-39DA0F8BEB93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F22-BB83-39DA0F8BEB93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0-4F22-BB83-39DA0F8BEB93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0-4F22-BB83-39DA0F8BEB93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0-4F22-BB83-39DA0F8BEB93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K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9'!$A$2:$A$10</c:f>
              <c:numCache>
                <c:formatCode>mmm\-yy</c:formatCode>
                <c:ptCount val="9"/>
                <c:pt idx="0">
                  <c:v>44440</c:v>
                </c:pt>
                <c:pt idx="1">
                  <c:v>44531</c:v>
                </c:pt>
                <c:pt idx="2">
                  <c:v>44621</c:v>
                </c:pt>
                <c:pt idx="3">
                  <c:v>44713</c:v>
                </c:pt>
                <c:pt idx="4">
                  <c:v>44805</c:v>
                </c:pt>
                <c:pt idx="5">
                  <c:v>44896</c:v>
                </c:pt>
                <c:pt idx="6">
                  <c:v>44986</c:v>
                </c:pt>
                <c:pt idx="7">
                  <c:v>45078</c:v>
                </c:pt>
                <c:pt idx="8">
                  <c:v>45170</c:v>
                </c:pt>
              </c:numCache>
            </c:numRef>
          </c:cat>
          <c:val>
            <c:numRef>
              <c:f>'Figure 9'!$B$2:$B$10</c:f>
              <c:numCache>
                <c:formatCode>_(* #,##0_);_(* \(#,##0\);_(* "-"??_);_(@_)</c:formatCode>
                <c:ptCount val="9"/>
                <c:pt idx="0">
                  <c:v>3165</c:v>
                </c:pt>
                <c:pt idx="1">
                  <c:v>3201</c:v>
                </c:pt>
                <c:pt idx="2">
                  <c:v>3188</c:v>
                </c:pt>
                <c:pt idx="3">
                  <c:v>3205</c:v>
                </c:pt>
                <c:pt idx="4">
                  <c:v>3160</c:v>
                </c:pt>
                <c:pt idx="5">
                  <c:v>3191</c:v>
                </c:pt>
                <c:pt idx="6">
                  <c:v>3169</c:v>
                </c:pt>
                <c:pt idx="7">
                  <c:v>3220</c:v>
                </c:pt>
                <c:pt idx="8">
                  <c:v>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0-4F22-BB83-39DA0F8BEB93}"/>
            </c:ext>
          </c:extLst>
        </c:ser>
        <c:ser>
          <c:idx val="1"/>
          <c:order val="1"/>
          <c:tx>
            <c:strRef>
              <c:f>'Figure 9'!$C$1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77933C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0-4F22-BB83-39DA0F8BEB93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0-4F22-BB83-39DA0F8BEB93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0-4F22-BB83-39DA0F8BEB93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0-4F22-BB83-39DA0F8BEB93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0-4F22-BB83-39DA0F8BEB93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0-4F22-BB83-39DA0F8BEB93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0-4F22-BB83-39DA0F8BEB93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9'!$A$2:$A$10</c:f>
              <c:numCache>
                <c:formatCode>mmm\-yy</c:formatCode>
                <c:ptCount val="9"/>
                <c:pt idx="0">
                  <c:v>44440</c:v>
                </c:pt>
                <c:pt idx="1">
                  <c:v>44531</c:v>
                </c:pt>
                <c:pt idx="2">
                  <c:v>44621</c:v>
                </c:pt>
                <c:pt idx="3">
                  <c:v>44713</c:v>
                </c:pt>
                <c:pt idx="4">
                  <c:v>44805</c:v>
                </c:pt>
                <c:pt idx="5">
                  <c:v>44896</c:v>
                </c:pt>
                <c:pt idx="6">
                  <c:v>44986</c:v>
                </c:pt>
                <c:pt idx="7">
                  <c:v>45078</c:v>
                </c:pt>
                <c:pt idx="8">
                  <c:v>45170</c:v>
                </c:pt>
              </c:numCache>
            </c:numRef>
          </c:cat>
          <c:val>
            <c:numRef>
              <c:f>'Figure 9'!$C$2:$C$10</c:f>
              <c:numCache>
                <c:formatCode>_(* #,##0_);_(* \(#,##0\);_(* "-"??_);_(@_)</c:formatCode>
                <c:ptCount val="9"/>
                <c:pt idx="0">
                  <c:v>1243</c:v>
                </c:pt>
                <c:pt idx="1">
                  <c:v>1251</c:v>
                </c:pt>
                <c:pt idx="2">
                  <c:v>1245</c:v>
                </c:pt>
                <c:pt idx="3">
                  <c:v>1240</c:v>
                </c:pt>
                <c:pt idx="4">
                  <c:v>1266</c:v>
                </c:pt>
                <c:pt idx="5">
                  <c:v>1298</c:v>
                </c:pt>
                <c:pt idx="6">
                  <c:v>1346</c:v>
                </c:pt>
                <c:pt idx="7">
                  <c:v>1352</c:v>
                </c:pt>
                <c:pt idx="8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9'!$D$1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77933C"/>
              </a:solidFill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0-4F22-BB83-39DA0F8BEB93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0-4F22-BB83-39DA0F8BEB93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0-4F22-BB83-39DA0F8BEB93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0-4F22-BB83-39DA0F8BEB93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0-4F22-BB83-39DA0F8BEB93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0-4F22-BB83-39DA0F8BEB93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0-4F22-BB83-39DA0F8BEB93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0-4F22-BB83-39DA0F8BEB93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9'!$D$2:$D$10</c:f>
              <c:numCache>
                <c:formatCode>_(* #,##0_);_(* \(#,##0\);_(* "-"??_);_(@_)</c:formatCode>
                <c:ptCount val="9"/>
                <c:pt idx="0">
                  <c:v>4408</c:v>
                </c:pt>
                <c:pt idx="1">
                  <c:v>4452</c:v>
                </c:pt>
                <c:pt idx="2">
                  <c:v>4433</c:v>
                </c:pt>
                <c:pt idx="3">
                  <c:v>4445</c:v>
                </c:pt>
                <c:pt idx="4">
                  <c:v>4426</c:v>
                </c:pt>
                <c:pt idx="5">
                  <c:v>4489</c:v>
                </c:pt>
                <c:pt idx="6">
                  <c:v>4515</c:v>
                </c:pt>
                <c:pt idx="7">
                  <c:v>4572</c:v>
                </c:pt>
                <c:pt idx="8">
                  <c:v>4629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KY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K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44825</xdr:colOff>
      <xdr:row>9</xdr:row>
      <xdr:rowOff>156883</xdr:rowOff>
    </xdr:from>
    <xdr:to>
      <xdr:col>6</xdr:col>
      <xdr:colOff>593913</xdr:colOff>
      <xdr:row>24</xdr:row>
      <xdr:rowOff>112059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80397-B898-4836-BC23-8B661B5A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8</xdr:row>
      <xdr:rowOff>66675</xdr:rowOff>
    </xdr:from>
    <xdr:to>
      <xdr:col>8</xdr:col>
      <xdr:colOff>352425</xdr:colOff>
      <xdr:row>23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DF8FDA-6E60-4F2B-816C-32ECE16C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28574</xdr:rowOff>
    </xdr:from>
    <xdr:to>
      <xdr:col>5</xdr:col>
      <xdr:colOff>302248</xdr:colOff>
      <xdr:row>22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34B32E-32BB-40ED-B28F-3C0CC2E46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76200</xdr:rowOff>
    </xdr:from>
    <xdr:to>
      <xdr:col>4</xdr:col>
      <xdr:colOff>568698</xdr:colOff>
      <xdr:row>20</xdr:row>
      <xdr:rowOff>54161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1A465B6-1A0D-401F-8B55-34D0A3BE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2</xdr:col>
      <xdr:colOff>209550</xdr:colOff>
      <xdr:row>18</xdr:row>
      <xdr:rowOff>180975</xdr:rowOff>
    </xdr:to>
    <xdr:graphicFrame macro="">
      <xdr:nvGraphicFramePr>
        <xdr:cNvPr id="2" name="Dep_rate">
          <a:extLst>
            <a:ext uri="{FF2B5EF4-FFF2-40B4-BE49-F238E27FC236}">
              <a16:creationId xmlns:a16="http://schemas.microsoft.com/office/drawing/2014/main" id="{21623AC5-5E52-409D-9529-FBD6F8C73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47624</xdr:rowOff>
    </xdr:from>
    <xdr:to>
      <xdr:col>5</xdr:col>
      <xdr:colOff>200025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4F3A40-8ED2-4733-88A1-CD1509CC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13</xdr:row>
      <xdr:rowOff>21167</xdr:rowOff>
    </xdr:from>
    <xdr:to>
      <xdr:col>7</xdr:col>
      <xdr:colOff>263525</xdr:colOff>
      <xdr:row>26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1164E1-A72A-4269-83BB-1DCA94107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5</xdr:col>
      <xdr:colOff>600075</xdr:colOff>
      <xdr:row>15</xdr:row>
      <xdr:rowOff>180975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5D06AEC4-0A78-4C5E-B611-9649B91E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419100</xdr:colOff>
      <xdr:row>18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4F04D5-10F0-46A7-9F2B-15BE1EA45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4</xdr:col>
      <xdr:colOff>161925</xdr:colOff>
      <xdr:row>17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84E77A3-583B-4BAF-BE38-145F39B2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25854</xdr:colOff>
      <xdr:row>1</xdr:row>
      <xdr:rowOff>55107</xdr:rowOff>
    </xdr:from>
    <xdr:to>
      <xdr:col>4</xdr:col>
      <xdr:colOff>9525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FB4480-86F5-4814-AFD8-FB48174B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66675</xdr:rowOff>
    </xdr:from>
    <xdr:to>
      <xdr:col>8</xdr:col>
      <xdr:colOff>571500</xdr:colOff>
      <xdr:row>32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4AF44-6D88-4DF3-B3FA-D95618364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19050</xdr:rowOff>
    </xdr:from>
    <xdr:to>
      <xdr:col>6</xdr:col>
      <xdr:colOff>123825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F5402-F10F-42D6-AEE9-4BF629059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97971</xdr:colOff>
      <xdr:row>19</xdr:row>
      <xdr:rowOff>50347</xdr:rowOff>
    </xdr:from>
    <xdr:to>
      <xdr:col>6</xdr:col>
      <xdr:colOff>54429</xdr:colOff>
      <xdr:row>36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A90B4-0CB9-44B4-B254-76D93F218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14</xdr:row>
      <xdr:rowOff>23811</xdr:rowOff>
    </xdr:from>
    <xdr:to>
      <xdr:col>9</xdr:col>
      <xdr:colOff>38100</xdr:colOff>
      <xdr:row>29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9E2204-747F-4CAF-A3F4-ADC7EE5F6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18</xdr:row>
      <xdr:rowOff>23812</xdr:rowOff>
    </xdr:from>
    <xdr:to>
      <xdr:col>8</xdr:col>
      <xdr:colOff>457200</xdr:colOff>
      <xdr:row>32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F4F02E-2E13-4EF6-B11C-A4B1C3A0F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7</xdr:row>
      <xdr:rowOff>52386</xdr:rowOff>
    </xdr:from>
    <xdr:to>
      <xdr:col>2</xdr:col>
      <xdr:colOff>323851</xdr:colOff>
      <xdr:row>21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46634-171D-4B81-AE3B-F70A1539F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103189</xdr:colOff>
      <xdr:row>10</xdr:row>
      <xdr:rowOff>115094</xdr:rowOff>
    </xdr:from>
    <xdr:to>
      <xdr:col>5</xdr:col>
      <xdr:colOff>95249</xdr:colOff>
      <xdr:row>27</xdr:row>
      <xdr:rowOff>23812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F5EEE6-2808-4038-8E42-0E9951721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0</xdr:rowOff>
    </xdr:from>
    <xdr:to>
      <xdr:col>11</xdr:col>
      <xdr:colOff>1</xdr:colOff>
      <xdr:row>18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AA0E4-E7A7-4E5C-8146-5064C1899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28574</xdr:rowOff>
    </xdr:from>
    <xdr:to>
      <xdr:col>6</xdr:col>
      <xdr:colOff>381000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483-CA44-451D-B390-5DD97D104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Labour%20Market/Work%20Permit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%20workfiles/New%20Money%20Master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Tourism/Tourism%20New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Real%20Estate/Real%20Estat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its(ISIC)"/>
      <sheetName val="Summary"/>
      <sheetName val="Permits(ISIC) (2)"/>
    </sheetNames>
    <sheetDataSet>
      <sheetData sheetId="0">
        <row r="24">
          <cell r="AQ24">
            <v>34864</v>
          </cell>
          <cell r="AR24">
            <v>36079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/>
      <sheetData sheetId="4">
        <row r="1">
          <cell r="K1" t="str">
            <v/>
          </cell>
          <cell r="L1" t="str">
            <v/>
          </cell>
          <cell r="M1">
            <v>2021</v>
          </cell>
          <cell r="N1" t="str">
            <v/>
          </cell>
          <cell r="O1">
            <v>2021</v>
          </cell>
          <cell r="P1" t="str">
            <v/>
          </cell>
          <cell r="Q1">
            <v>2022</v>
          </cell>
          <cell r="R1" t="str">
            <v/>
          </cell>
          <cell r="S1" t="str">
            <v/>
          </cell>
          <cell r="T1" t="str">
            <v/>
          </cell>
          <cell r="U1">
            <v>2023</v>
          </cell>
          <cell r="V1" t="str">
            <v/>
          </cell>
          <cell r="W1" t="str">
            <v/>
          </cell>
        </row>
        <row r="2">
          <cell r="K2" t="str">
            <v>QTR 3</v>
          </cell>
          <cell r="L2" t="str">
            <v>QTR 4</v>
          </cell>
          <cell r="M2" t="str">
            <v>QTR 1</v>
          </cell>
          <cell r="N2" t="str">
            <v>QTR 2</v>
          </cell>
          <cell r="O2" t="str">
            <v>QTR 3</v>
          </cell>
          <cell r="P2" t="str">
            <v>QTR 4</v>
          </cell>
          <cell r="Q2" t="str">
            <v>QTR 1</v>
          </cell>
          <cell r="R2" t="str">
            <v>QTR 2</v>
          </cell>
          <cell r="S2" t="str">
            <v>QTR 3</v>
          </cell>
          <cell r="T2" t="str">
            <v>QTR 4</v>
          </cell>
          <cell r="U2" t="str">
            <v>QTR 1</v>
          </cell>
          <cell r="V2" t="str">
            <v>QTR 2</v>
          </cell>
          <cell r="W2" t="str">
            <v>QTR 3</v>
          </cell>
        </row>
        <row r="3">
          <cell r="S3">
            <v>44805</v>
          </cell>
          <cell r="W3">
            <v>45170</v>
          </cell>
        </row>
      </sheetData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ata"/>
      <sheetName val="Arrivals"/>
      <sheetName val="M. Tables"/>
      <sheetName val="Q. Tables"/>
      <sheetName val="YTD. Tables"/>
      <sheetName val="Charts"/>
    </sheetNames>
    <sheetDataSet>
      <sheetData sheetId="0"/>
      <sheetData sheetId="1"/>
      <sheetData sheetId="2"/>
      <sheetData sheetId="3"/>
      <sheetData sheetId="4"/>
      <sheetData sheetId="5">
        <row r="32">
          <cell r="B32" t="str">
            <v>Cruise Arrivals</v>
          </cell>
          <cell r="W32">
            <v>538.14</v>
          </cell>
          <cell r="X32">
            <v>0</v>
          </cell>
          <cell r="Y32">
            <v>429.53600000000006</v>
          </cell>
          <cell r="Z32">
            <v>936.75400000000002</v>
          </cell>
        </row>
      </sheetData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ata"/>
      <sheetName val="Transfers"/>
      <sheetName val="M. Tables"/>
      <sheetName val="Q. Tables"/>
      <sheetName val="YTD. Tables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E4">
            <v>43709</v>
          </cell>
          <cell r="F4">
            <v>44075</v>
          </cell>
          <cell r="G4">
            <v>44440</v>
          </cell>
          <cell r="H4">
            <v>44805</v>
          </cell>
          <cell r="I4">
            <v>45170</v>
          </cell>
        </row>
        <row r="6">
          <cell r="B6" t="str">
            <v>Nos. Property Transfers</v>
          </cell>
          <cell r="E6">
            <v>1606</v>
          </cell>
          <cell r="F6">
            <v>1457</v>
          </cell>
          <cell r="G6">
            <v>2597</v>
          </cell>
          <cell r="H6">
            <v>2189</v>
          </cell>
          <cell r="I6">
            <v>1926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8A559-FB26-4657-B936-44795CD1FF9D}">
  <dimension ref="B1:CD1361"/>
  <sheetViews>
    <sheetView zoomScale="85" zoomScaleNormal="85" workbookViewId="0">
      <selection activeCell="O15" sqref="O15"/>
    </sheetView>
  </sheetViews>
  <sheetFormatPr defaultColWidth="9.140625" defaultRowHeight="15" x14ac:dyDescent="0.2"/>
  <cols>
    <col min="1" max="1" width="9.140625" style="159"/>
    <col min="2" max="2" width="5.140625" style="159" bestFit="1" customWidth="1"/>
    <col min="3" max="3" width="23.85546875" style="159" bestFit="1" customWidth="1"/>
    <col min="4" max="4" width="21.42578125" style="159" customWidth="1"/>
    <col min="5" max="16384" width="9.140625" style="159"/>
  </cols>
  <sheetData>
    <row r="1" spans="2:8" s="155" customFormat="1" ht="15.75" x14ac:dyDescent="0.25">
      <c r="C1" s="156" t="s">
        <v>97</v>
      </c>
      <c r="D1" s="156" t="s">
        <v>98</v>
      </c>
    </row>
    <row r="2" spans="2:8" s="155" customFormat="1" ht="12.75" x14ac:dyDescent="0.2">
      <c r="B2" s="157">
        <v>2019</v>
      </c>
      <c r="C2" s="158">
        <v>78.689428945968331</v>
      </c>
      <c r="D2" s="158">
        <v>85.796426054601667</v>
      </c>
    </row>
    <row r="3" spans="2:8" s="155" customFormat="1" ht="12.75" x14ac:dyDescent="0.2">
      <c r="B3" s="157">
        <v>2020</v>
      </c>
      <c r="C3" s="158">
        <v>46.087108985680004</v>
      </c>
      <c r="D3" s="158">
        <v>89.150053807251652</v>
      </c>
    </row>
    <row r="4" spans="2:8" x14ac:dyDescent="0.2">
      <c r="B4" s="157">
        <v>2021</v>
      </c>
      <c r="C4" s="158">
        <v>93.799522193191663</v>
      </c>
      <c r="D4" s="158">
        <v>122.97840364209333</v>
      </c>
    </row>
    <row r="5" spans="2:8" x14ac:dyDescent="0.2">
      <c r="B5" s="157">
        <v>2022</v>
      </c>
      <c r="C5" s="158">
        <v>165.49980161102835</v>
      </c>
      <c r="D5" s="158">
        <v>146.83616004766003</v>
      </c>
    </row>
    <row r="6" spans="2:8" x14ac:dyDescent="0.2">
      <c r="B6" s="160">
        <v>2023</v>
      </c>
      <c r="C6" s="158">
        <v>104.77440427213334</v>
      </c>
      <c r="D6" s="158">
        <v>130.72753787237664</v>
      </c>
    </row>
    <row r="8" spans="2:8" x14ac:dyDescent="0.2">
      <c r="B8" s="161"/>
    </row>
    <row r="10" spans="2:8" x14ac:dyDescent="0.2">
      <c r="B10" s="635" t="s">
        <v>99</v>
      </c>
      <c r="C10" s="635"/>
      <c r="D10" s="635"/>
      <c r="E10" s="635"/>
      <c r="F10" s="635"/>
      <c r="G10" s="635"/>
      <c r="H10" s="635"/>
    </row>
    <row r="26" spans="2:9" x14ac:dyDescent="0.2">
      <c r="B26" s="636" t="s">
        <v>100</v>
      </c>
      <c r="C26" s="636"/>
      <c r="D26" s="636"/>
      <c r="E26" s="636"/>
      <c r="F26" s="636"/>
      <c r="G26" s="636"/>
      <c r="H26" s="636"/>
      <c r="I26" s="636"/>
    </row>
    <row r="664" spans="2:65" s="162" customFormat="1" x14ac:dyDescent="0.2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59"/>
    </row>
    <row r="684" s="155" customFormat="1" ht="15" customHeight="1" x14ac:dyDescent="0.2"/>
    <row r="685" s="155" customFormat="1" ht="15" customHeight="1" x14ac:dyDescent="0.2"/>
    <row r="686" s="155" customFormat="1" ht="15" customHeight="1" x14ac:dyDescent="0.2"/>
    <row r="687" s="155" customFormat="1" ht="15" customHeight="1" x14ac:dyDescent="0.2"/>
    <row r="688" s="155" customFormat="1" ht="15" customHeight="1" x14ac:dyDescent="0.2"/>
    <row r="689" s="155" customFormat="1" ht="15" customHeight="1" x14ac:dyDescent="0.2"/>
    <row r="690" s="155" customFormat="1" ht="15" customHeight="1" x14ac:dyDescent="0.2"/>
    <row r="691" s="155" customFormat="1" ht="15" customHeight="1" x14ac:dyDescent="0.2"/>
    <row r="692" s="155" customFormat="1" ht="15" customHeight="1" x14ac:dyDescent="0.2"/>
    <row r="693" s="155" customFormat="1" ht="15" customHeight="1" x14ac:dyDescent="0.2"/>
    <row r="694" s="155" customFormat="1" ht="15" customHeight="1" x14ac:dyDescent="0.2"/>
    <row r="695" s="155" customFormat="1" ht="15" customHeight="1" x14ac:dyDescent="0.2"/>
    <row r="696" s="155" customFormat="1" ht="15" customHeight="1" x14ac:dyDescent="0.2"/>
    <row r="697" s="155" customFormat="1" ht="15" customHeight="1" x14ac:dyDescent="0.2"/>
    <row r="698" s="155" customFormat="1" ht="15" customHeight="1" x14ac:dyDescent="0.2"/>
    <row r="699" s="155" customFormat="1" ht="15" customHeight="1" x14ac:dyDescent="0.2"/>
    <row r="700" s="155" customFormat="1" ht="15" customHeight="1" x14ac:dyDescent="0.2"/>
    <row r="701" s="155" customFormat="1" ht="15" customHeight="1" x14ac:dyDescent="0.2"/>
    <row r="702" s="155" customFormat="1" ht="15" customHeight="1" x14ac:dyDescent="0.2"/>
    <row r="703" s="155" customFormat="1" ht="15" customHeight="1" x14ac:dyDescent="0.2"/>
    <row r="704" s="155" customFormat="1" ht="15" customHeight="1" x14ac:dyDescent="0.2"/>
    <row r="705" s="155" customFormat="1" ht="15" customHeight="1" x14ac:dyDescent="0.2"/>
    <row r="706" s="155" customFormat="1" ht="15" customHeight="1" x14ac:dyDescent="0.2"/>
    <row r="707" s="155" customFormat="1" ht="15" customHeight="1" x14ac:dyDescent="0.2"/>
    <row r="708" s="155" customFormat="1" ht="15" customHeight="1" x14ac:dyDescent="0.2"/>
    <row r="709" s="155" customFormat="1" ht="15" customHeight="1" x14ac:dyDescent="0.2"/>
    <row r="710" s="155" customFormat="1" ht="15" customHeight="1" x14ac:dyDescent="0.2"/>
    <row r="711" s="155" customFormat="1" ht="15" customHeight="1" x14ac:dyDescent="0.2"/>
    <row r="712" s="155" customFormat="1" ht="15" customHeight="1" x14ac:dyDescent="0.2"/>
    <row r="713" s="155" customFormat="1" ht="15" customHeight="1" x14ac:dyDescent="0.2"/>
    <row r="714" s="155" customFormat="1" ht="15" customHeight="1" x14ac:dyDescent="0.2"/>
    <row r="715" s="155" customFormat="1" ht="15" customHeight="1" x14ac:dyDescent="0.2"/>
    <row r="716" s="155" customFormat="1" ht="15" customHeight="1" x14ac:dyDescent="0.2"/>
    <row r="717" s="155" customFormat="1" ht="15" customHeight="1" x14ac:dyDescent="0.2"/>
    <row r="718" s="155" customFormat="1" ht="15" customHeight="1" x14ac:dyDescent="0.2"/>
    <row r="719" s="155" customFormat="1" ht="15" customHeight="1" x14ac:dyDescent="0.2"/>
    <row r="720" s="155" customFormat="1" ht="15" customHeight="1" x14ac:dyDescent="0.2"/>
    <row r="721" s="155" customFormat="1" ht="15" customHeight="1" x14ac:dyDescent="0.2"/>
    <row r="722" s="155" customFormat="1" ht="15" customHeight="1" x14ac:dyDescent="0.2"/>
    <row r="723" s="155" customFormat="1" ht="15" customHeight="1" x14ac:dyDescent="0.2"/>
    <row r="724" s="155" customFormat="1" ht="15" customHeight="1" x14ac:dyDescent="0.2"/>
    <row r="725" s="155" customFormat="1" ht="15" customHeight="1" x14ac:dyDescent="0.2"/>
    <row r="726" s="155" customFormat="1" ht="15" customHeight="1" x14ac:dyDescent="0.2"/>
    <row r="727" s="155" customFormat="1" ht="15" customHeight="1" x14ac:dyDescent="0.2"/>
    <row r="728" s="155" customFormat="1" ht="15" customHeight="1" x14ac:dyDescent="0.2"/>
    <row r="729" s="155" customFormat="1" ht="15" customHeight="1" x14ac:dyDescent="0.2"/>
    <row r="730" s="155" customFormat="1" ht="15" customHeight="1" x14ac:dyDescent="0.2"/>
    <row r="731" s="155" customFormat="1" ht="15" customHeight="1" x14ac:dyDescent="0.2"/>
    <row r="732" s="155" customFormat="1" ht="15" customHeight="1" x14ac:dyDescent="0.2"/>
    <row r="733" s="155" customFormat="1" ht="15" customHeight="1" x14ac:dyDescent="0.2"/>
    <row r="734" s="155" customFormat="1" ht="15" customHeight="1" x14ac:dyDescent="0.2"/>
    <row r="735" s="155" customFormat="1" ht="15" customHeight="1" x14ac:dyDescent="0.2"/>
    <row r="736" s="155" customFormat="1" ht="15" customHeight="1" x14ac:dyDescent="0.2"/>
    <row r="737" s="155" customFormat="1" ht="15" customHeight="1" x14ac:dyDescent="0.2"/>
    <row r="738" s="155" customFormat="1" ht="15" customHeight="1" x14ac:dyDescent="0.2"/>
    <row r="739" s="155" customFormat="1" ht="15" customHeight="1" x14ac:dyDescent="0.2"/>
    <row r="740" s="155" customFormat="1" ht="15" customHeight="1" x14ac:dyDescent="0.2"/>
    <row r="741" s="155" customFormat="1" ht="15" customHeight="1" x14ac:dyDescent="0.2"/>
    <row r="742" s="155" customFormat="1" ht="15" customHeight="1" x14ac:dyDescent="0.2"/>
    <row r="743" s="155" customFormat="1" ht="15" customHeight="1" x14ac:dyDescent="0.2"/>
    <row r="744" s="155" customFormat="1" ht="15" customHeight="1" x14ac:dyDescent="0.2"/>
    <row r="745" s="155" customFormat="1" ht="15" customHeight="1" x14ac:dyDescent="0.2"/>
    <row r="746" s="155" customFormat="1" ht="15" customHeight="1" x14ac:dyDescent="0.2"/>
    <row r="747" s="155" customFormat="1" ht="15" customHeight="1" x14ac:dyDescent="0.2"/>
    <row r="748" s="155" customFormat="1" ht="15" customHeight="1" x14ac:dyDescent="0.2"/>
    <row r="749" s="155" customFormat="1" ht="15" customHeight="1" x14ac:dyDescent="0.2"/>
    <row r="750" s="155" customFormat="1" ht="15" customHeight="1" x14ac:dyDescent="0.2"/>
    <row r="751" s="155" customFormat="1" ht="15" customHeight="1" x14ac:dyDescent="0.2"/>
    <row r="752" s="155" customFormat="1" ht="15" customHeight="1" x14ac:dyDescent="0.2"/>
    <row r="753" s="155" customFormat="1" ht="15" customHeight="1" x14ac:dyDescent="0.2"/>
    <row r="754" s="155" customFormat="1" ht="15" customHeight="1" x14ac:dyDescent="0.2"/>
    <row r="755" s="155" customFormat="1" ht="15" customHeight="1" x14ac:dyDescent="0.2"/>
    <row r="756" s="155" customFormat="1" ht="15" customHeight="1" x14ac:dyDescent="0.2"/>
    <row r="757" s="155" customFormat="1" ht="15" customHeight="1" x14ac:dyDescent="0.2"/>
    <row r="758" s="155" customFormat="1" ht="15" customHeight="1" x14ac:dyDescent="0.2"/>
    <row r="759" s="155" customFormat="1" ht="15" customHeight="1" x14ac:dyDescent="0.2"/>
    <row r="760" s="155" customFormat="1" ht="15" customHeight="1" x14ac:dyDescent="0.2"/>
    <row r="761" s="155" customFormat="1" ht="15" customHeight="1" x14ac:dyDescent="0.2"/>
    <row r="762" s="155" customFormat="1" ht="15" customHeight="1" x14ac:dyDescent="0.2"/>
    <row r="763" s="155" customFormat="1" ht="15" customHeight="1" x14ac:dyDescent="0.2"/>
    <row r="764" s="155" customFormat="1" ht="15" customHeight="1" x14ac:dyDescent="0.2"/>
    <row r="765" s="155" customFormat="1" ht="15" customHeight="1" x14ac:dyDescent="0.2"/>
    <row r="766" s="155" customFormat="1" ht="15" customHeight="1" x14ac:dyDescent="0.2"/>
    <row r="767" s="155" customFormat="1" ht="15" customHeight="1" x14ac:dyDescent="0.2"/>
    <row r="768" s="155" customFormat="1" ht="15" customHeight="1" x14ac:dyDescent="0.2"/>
    <row r="769" s="155" customFormat="1" ht="15" customHeight="1" x14ac:dyDescent="0.2"/>
    <row r="770" s="155" customFormat="1" ht="15" customHeight="1" x14ac:dyDescent="0.2"/>
    <row r="771" s="155" customFormat="1" ht="15" customHeight="1" x14ac:dyDescent="0.2"/>
    <row r="772" s="155" customFormat="1" ht="15" customHeight="1" x14ac:dyDescent="0.2"/>
    <row r="773" s="155" customFormat="1" ht="15" customHeight="1" x14ac:dyDescent="0.2"/>
    <row r="774" s="155" customFormat="1" ht="15" customHeight="1" x14ac:dyDescent="0.2"/>
    <row r="775" s="155" customFormat="1" ht="15" customHeight="1" x14ac:dyDescent="0.2"/>
    <row r="776" s="155" customFormat="1" ht="15" customHeight="1" x14ac:dyDescent="0.2"/>
    <row r="777" s="155" customFormat="1" ht="15" customHeight="1" x14ac:dyDescent="0.2"/>
    <row r="778" s="155" customFormat="1" ht="15" customHeight="1" x14ac:dyDescent="0.2"/>
    <row r="779" s="155" customFormat="1" ht="15" customHeight="1" x14ac:dyDescent="0.2"/>
    <row r="780" s="155" customFormat="1" ht="15" customHeight="1" x14ac:dyDescent="0.2"/>
    <row r="781" s="155" customFormat="1" ht="15" customHeight="1" x14ac:dyDescent="0.2"/>
    <row r="782" s="155" customFormat="1" ht="15" customHeight="1" x14ac:dyDescent="0.2"/>
    <row r="783" s="155" customFormat="1" ht="15" customHeight="1" x14ac:dyDescent="0.2"/>
    <row r="784" s="155" customFormat="1" ht="15" customHeight="1" x14ac:dyDescent="0.2"/>
    <row r="879" spans="2:82" s="163" customFormat="1" x14ac:dyDescent="0.2"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159"/>
      <c r="BL879" s="159"/>
      <c r="BM879" s="159"/>
      <c r="BN879" s="159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  <c r="BZ879" s="159"/>
      <c r="CA879" s="159"/>
      <c r="CB879" s="159"/>
      <c r="CC879" s="159"/>
      <c r="CD879" s="159"/>
    </row>
    <row r="880" spans="2:82" s="163" customFormat="1" x14ac:dyDescent="0.2"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159"/>
      <c r="BL880" s="159"/>
      <c r="BM880" s="159"/>
      <c r="BN880" s="159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  <c r="BZ880" s="159"/>
      <c r="CA880" s="159"/>
      <c r="CB880" s="159"/>
      <c r="CC880" s="159"/>
      <c r="CD880" s="159"/>
    </row>
    <row r="881" spans="2:82" s="163" customFormat="1" x14ac:dyDescent="0.2"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59"/>
      <c r="BN881" s="159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  <c r="BZ881" s="159"/>
      <c r="CA881" s="159"/>
      <c r="CB881" s="159"/>
      <c r="CC881" s="159"/>
      <c r="CD881" s="159"/>
    </row>
    <row r="882" spans="2:82" s="163" customFormat="1" x14ac:dyDescent="0.2"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59"/>
      <c r="BN882" s="159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  <c r="BZ882" s="159"/>
      <c r="CA882" s="159"/>
      <c r="CB882" s="159"/>
      <c r="CC882" s="159"/>
      <c r="CD882" s="159"/>
    </row>
    <row r="883" spans="2:82" s="163" customFormat="1" x14ac:dyDescent="0.2"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59"/>
      <c r="BN883" s="159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  <c r="BZ883" s="159"/>
      <c r="CA883" s="159"/>
      <c r="CB883" s="159"/>
      <c r="CC883" s="159"/>
      <c r="CD883" s="159"/>
    </row>
    <row r="884" spans="2:82" s="163" customFormat="1" x14ac:dyDescent="0.2"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59"/>
      <c r="BN884" s="159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  <c r="BZ884" s="159"/>
      <c r="CA884" s="159"/>
      <c r="CB884" s="159"/>
      <c r="CC884" s="159"/>
      <c r="CD884" s="159"/>
    </row>
    <row r="885" spans="2:82" s="163" customFormat="1" x14ac:dyDescent="0.2"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59"/>
      <c r="BN885" s="159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  <c r="BZ885" s="159"/>
      <c r="CA885" s="159"/>
      <c r="CB885" s="159"/>
      <c r="CC885" s="159"/>
      <c r="CD885" s="159"/>
    </row>
    <row r="886" spans="2:82" s="163" customFormat="1" x14ac:dyDescent="0.2"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59"/>
      <c r="BN886" s="159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  <c r="BZ886" s="159"/>
      <c r="CA886" s="159"/>
      <c r="CB886" s="159"/>
      <c r="CC886" s="159"/>
      <c r="CD886" s="159"/>
    </row>
    <row r="887" spans="2:82" s="163" customFormat="1" x14ac:dyDescent="0.2"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  <c r="CA887" s="159"/>
      <c r="CB887" s="159"/>
      <c r="CC887" s="159"/>
      <c r="CD887" s="159"/>
    </row>
    <row r="888" spans="2:82" s="163" customFormat="1" x14ac:dyDescent="0.2"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59"/>
      <c r="BN888" s="159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  <c r="BZ888" s="159"/>
      <c r="CA888" s="159"/>
      <c r="CB888" s="159"/>
      <c r="CC888" s="159"/>
      <c r="CD888" s="159"/>
    </row>
    <row r="889" spans="2:82" s="163" customFormat="1" x14ac:dyDescent="0.2"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59"/>
      <c r="BN889" s="159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  <c r="BZ889" s="159"/>
      <c r="CA889" s="159"/>
      <c r="CB889" s="159"/>
      <c r="CC889" s="159"/>
      <c r="CD889" s="159"/>
    </row>
    <row r="890" spans="2:82" s="163" customFormat="1" x14ac:dyDescent="0.2"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159"/>
      <c r="BN890" s="159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  <c r="BZ890" s="159"/>
      <c r="CA890" s="159"/>
      <c r="CB890" s="159"/>
      <c r="CC890" s="159"/>
      <c r="CD890" s="159"/>
    </row>
    <row r="891" spans="2:82" s="163" customFormat="1" x14ac:dyDescent="0.2"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159"/>
      <c r="BL891" s="159"/>
      <c r="BM891" s="159"/>
      <c r="BN891" s="159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  <c r="BZ891" s="159"/>
      <c r="CA891" s="159"/>
      <c r="CB891" s="159"/>
      <c r="CC891" s="159"/>
      <c r="CD891" s="159"/>
    </row>
    <row r="892" spans="2:82" s="163" customFormat="1" x14ac:dyDescent="0.2"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159"/>
      <c r="BL892" s="159"/>
      <c r="BM892" s="159"/>
      <c r="BN892" s="159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  <c r="BZ892" s="159"/>
      <c r="CA892" s="159"/>
      <c r="CB892" s="159"/>
      <c r="CC892" s="159"/>
      <c r="CD892" s="159"/>
    </row>
    <row r="893" spans="2:82" s="163" customFormat="1" x14ac:dyDescent="0.2"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159"/>
      <c r="BL893" s="159"/>
      <c r="BM893" s="159"/>
      <c r="BN893" s="159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  <c r="BZ893" s="159"/>
      <c r="CA893" s="159"/>
      <c r="CB893" s="159"/>
      <c r="CC893" s="159"/>
      <c r="CD893" s="159"/>
    </row>
    <row r="894" spans="2:82" s="163" customFormat="1" x14ac:dyDescent="0.2"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159"/>
      <c r="BL894" s="159"/>
      <c r="BM894" s="159"/>
      <c r="BN894" s="159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  <c r="BZ894" s="159"/>
      <c r="CA894" s="159"/>
      <c r="CB894" s="159"/>
      <c r="CC894" s="159"/>
      <c r="CD894" s="159"/>
    </row>
    <row r="895" spans="2:82" s="163" customFormat="1" x14ac:dyDescent="0.2"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159"/>
      <c r="BL895" s="159"/>
      <c r="BM895" s="159"/>
      <c r="BN895" s="159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  <c r="BZ895" s="159"/>
      <c r="CA895" s="159"/>
      <c r="CB895" s="159"/>
      <c r="CC895" s="159"/>
      <c r="CD895" s="159"/>
    </row>
    <row r="896" spans="2:82" s="163" customFormat="1" x14ac:dyDescent="0.2"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59"/>
      <c r="BN896" s="159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  <c r="BZ896" s="159"/>
      <c r="CA896" s="159"/>
      <c r="CB896" s="159"/>
      <c r="CC896" s="159"/>
      <c r="CD896" s="159"/>
    </row>
    <row r="897" spans="2:82" s="163" customFormat="1" x14ac:dyDescent="0.2"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  <c r="CA897" s="159"/>
      <c r="CB897" s="159"/>
      <c r="CC897" s="159"/>
      <c r="CD897" s="159"/>
    </row>
    <row r="898" spans="2:82" s="163" customFormat="1" x14ac:dyDescent="0.2"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59"/>
      <c r="BN898" s="159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  <c r="BZ898" s="159"/>
      <c r="CA898" s="159"/>
      <c r="CB898" s="159"/>
      <c r="CC898" s="159"/>
      <c r="CD898" s="159"/>
    </row>
    <row r="899" spans="2:82" s="163" customFormat="1" x14ac:dyDescent="0.2"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59"/>
      <c r="BN899" s="159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  <c r="BZ899" s="159"/>
      <c r="CA899" s="159"/>
      <c r="CB899" s="159"/>
      <c r="CC899" s="159"/>
      <c r="CD899" s="159"/>
    </row>
    <row r="900" spans="2:82" s="163" customFormat="1" x14ac:dyDescent="0.2"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59"/>
      <c r="BN900" s="159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  <c r="BZ900" s="159"/>
      <c r="CA900" s="159"/>
      <c r="CB900" s="159"/>
      <c r="CC900" s="159"/>
      <c r="CD900" s="159"/>
    </row>
    <row r="901" spans="2:82" s="163" customFormat="1" x14ac:dyDescent="0.2"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59"/>
      <c r="BN901" s="159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  <c r="BZ901" s="159"/>
      <c r="CA901" s="159"/>
      <c r="CB901" s="159"/>
      <c r="CC901" s="159"/>
      <c r="CD901" s="159"/>
    </row>
    <row r="902" spans="2:82" s="163" customFormat="1" x14ac:dyDescent="0.2"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</row>
    <row r="903" spans="2:82" s="163" customFormat="1" x14ac:dyDescent="0.2"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</row>
    <row r="904" spans="2:82" s="163" customFormat="1" x14ac:dyDescent="0.2"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</row>
    <row r="905" spans="2:82" s="163" customFormat="1" x14ac:dyDescent="0.2"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</row>
    <row r="906" spans="2:82" s="163" customFormat="1" x14ac:dyDescent="0.2"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</row>
    <row r="907" spans="2:82" s="163" customFormat="1" x14ac:dyDescent="0.2"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</row>
    <row r="908" spans="2:82" s="163" customFormat="1" x14ac:dyDescent="0.2"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</row>
    <row r="909" spans="2:82" s="163" customFormat="1" x14ac:dyDescent="0.2"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</row>
    <row r="910" spans="2:82" s="163" customFormat="1" x14ac:dyDescent="0.2"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</row>
    <row r="911" spans="2:82" s="163" customFormat="1" x14ac:dyDescent="0.2"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</row>
    <row r="912" spans="2:82" s="163" customFormat="1" x14ac:dyDescent="0.2"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</row>
    <row r="913" spans="2:82" s="163" customFormat="1" x14ac:dyDescent="0.2"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</row>
    <row r="914" spans="2:82" s="163" customFormat="1" x14ac:dyDescent="0.2"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</row>
    <row r="915" spans="2:82" s="163" customFormat="1" x14ac:dyDescent="0.2"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</row>
    <row r="916" spans="2:82" s="163" customFormat="1" x14ac:dyDescent="0.2"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</row>
    <row r="917" spans="2:82" s="163" customFormat="1" x14ac:dyDescent="0.2"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</row>
    <row r="918" spans="2:82" s="163" customFormat="1" x14ac:dyDescent="0.2"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</row>
    <row r="919" spans="2:82" s="163" customFormat="1" x14ac:dyDescent="0.2"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59"/>
      <c r="BN919" s="159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  <c r="BZ919" s="159"/>
      <c r="CA919" s="159"/>
      <c r="CB919" s="159"/>
      <c r="CC919" s="159"/>
      <c r="CD919" s="159"/>
    </row>
    <row r="920" spans="2:82" s="163" customFormat="1" x14ac:dyDescent="0.2"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59"/>
      <c r="BN920" s="159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  <c r="BZ920" s="159"/>
      <c r="CA920" s="159"/>
      <c r="CB920" s="159"/>
      <c r="CC920" s="159"/>
      <c r="CD920" s="159"/>
    </row>
    <row r="921" spans="2:82" s="163" customFormat="1" x14ac:dyDescent="0.2"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59"/>
      <c r="BN921" s="159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  <c r="BZ921" s="159"/>
      <c r="CA921" s="159"/>
      <c r="CB921" s="159"/>
      <c r="CC921" s="159"/>
      <c r="CD921" s="159"/>
    </row>
    <row r="922" spans="2:82" s="163" customFormat="1" x14ac:dyDescent="0.2"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59"/>
      <c r="BN922" s="159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  <c r="BZ922" s="159"/>
      <c r="CA922" s="159"/>
      <c r="CB922" s="159"/>
      <c r="CC922" s="159"/>
      <c r="CD922" s="159"/>
    </row>
    <row r="923" spans="2:82" s="163" customFormat="1" x14ac:dyDescent="0.2"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</row>
    <row r="924" spans="2:82" s="163" customFormat="1" x14ac:dyDescent="0.2"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</row>
    <row r="925" spans="2:82" s="163" customFormat="1" x14ac:dyDescent="0.2"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59"/>
      <c r="BN925" s="159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  <c r="BZ925" s="159"/>
      <c r="CA925" s="159"/>
      <c r="CB925" s="159"/>
      <c r="CC925" s="159"/>
      <c r="CD925" s="159"/>
    </row>
    <row r="926" spans="2:82" s="163" customFormat="1" x14ac:dyDescent="0.2"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159"/>
      <c r="BL926" s="159"/>
      <c r="BM926" s="159"/>
      <c r="BN926" s="159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  <c r="BZ926" s="159"/>
      <c r="CA926" s="159"/>
      <c r="CB926" s="159"/>
      <c r="CC926" s="159"/>
      <c r="CD926" s="159"/>
    </row>
    <row r="927" spans="2:82" s="163" customFormat="1" x14ac:dyDescent="0.2"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159"/>
      <c r="BL927" s="159"/>
      <c r="BM927" s="159"/>
      <c r="BN927" s="159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  <c r="BZ927" s="159"/>
      <c r="CA927" s="159"/>
      <c r="CB927" s="159"/>
      <c r="CC927" s="159"/>
      <c r="CD927" s="159"/>
    </row>
    <row r="928" spans="2:82" s="163" customFormat="1" x14ac:dyDescent="0.2"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159"/>
      <c r="BL928" s="159"/>
      <c r="BM928" s="159"/>
      <c r="BN928" s="159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  <c r="BZ928" s="159"/>
      <c r="CA928" s="159"/>
      <c r="CB928" s="159"/>
      <c r="CC928" s="159"/>
      <c r="CD928" s="159"/>
    </row>
    <row r="929" spans="2:82" s="163" customFormat="1" x14ac:dyDescent="0.2"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  <c r="CA929" s="159"/>
      <c r="CB929" s="159"/>
      <c r="CC929" s="159"/>
      <c r="CD929" s="159"/>
    </row>
    <row r="930" spans="2:82" s="163" customFormat="1" x14ac:dyDescent="0.2"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59"/>
      <c r="BN930" s="159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  <c r="BZ930" s="159"/>
      <c r="CA930" s="159"/>
      <c r="CB930" s="159"/>
      <c r="CC930" s="159"/>
      <c r="CD930" s="159"/>
    </row>
    <row r="931" spans="2:82" s="163" customFormat="1" x14ac:dyDescent="0.2"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  <c r="CA931" s="159"/>
      <c r="CB931" s="159"/>
      <c r="CC931" s="159"/>
      <c r="CD931" s="159"/>
    </row>
    <row r="932" spans="2:82" s="163" customFormat="1" x14ac:dyDescent="0.2"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59"/>
      <c r="BN932" s="159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  <c r="BZ932" s="159"/>
      <c r="CA932" s="159"/>
      <c r="CB932" s="159"/>
      <c r="CC932" s="159"/>
      <c r="CD932" s="159"/>
    </row>
    <row r="933" spans="2:82" s="163" customFormat="1" x14ac:dyDescent="0.2"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59"/>
      <c r="BN933" s="159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  <c r="BZ933" s="159"/>
      <c r="CA933" s="159"/>
      <c r="CB933" s="159"/>
      <c r="CC933" s="159"/>
      <c r="CD933" s="159"/>
    </row>
    <row r="934" spans="2:82" s="163" customFormat="1" x14ac:dyDescent="0.2"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59"/>
      <c r="BN934" s="159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  <c r="BZ934" s="159"/>
      <c r="CA934" s="159"/>
      <c r="CB934" s="159"/>
      <c r="CC934" s="159"/>
      <c r="CD934" s="159"/>
    </row>
    <row r="935" spans="2:82" s="163" customFormat="1" x14ac:dyDescent="0.2"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59"/>
      <c r="BN935" s="159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  <c r="BZ935" s="159"/>
      <c r="CA935" s="159"/>
      <c r="CB935" s="159"/>
      <c r="CC935" s="159"/>
      <c r="CD935" s="159"/>
    </row>
    <row r="936" spans="2:82" s="163" customFormat="1" x14ac:dyDescent="0.2"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  <c r="CA936" s="159"/>
      <c r="CB936" s="159"/>
      <c r="CC936" s="159"/>
      <c r="CD936" s="159"/>
    </row>
    <row r="937" spans="2:82" s="163" customFormat="1" x14ac:dyDescent="0.2"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59"/>
      <c r="BN937" s="159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  <c r="BZ937" s="159"/>
      <c r="CA937" s="159"/>
      <c r="CB937" s="159"/>
      <c r="CC937" s="159"/>
      <c r="CD937" s="159"/>
    </row>
    <row r="938" spans="2:82" s="163" customFormat="1" x14ac:dyDescent="0.2"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  <c r="CA938" s="159"/>
      <c r="CB938" s="159"/>
      <c r="CC938" s="159"/>
      <c r="CD938" s="159"/>
    </row>
    <row r="939" spans="2:82" s="163" customFormat="1" x14ac:dyDescent="0.2"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</row>
    <row r="940" spans="2:82" s="163" customFormat="1" x14ac:dyDescent="0.2"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</row>
    <row r="941" spans="2:82" s="163" customFormat="1" x14ac:dyDescent="0.2"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</row>
    <row r="942" spans="2:82" s="163" customFormat="1" x14ac:dyDescent="0.2"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</row>
    <row r="943" spans="2:82" s="163" customFormat="1" x14ac:dyDescent="0.2"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</row>
    <row r="944" spans="2:82" s="163" customFormat="1" x14ac:dyDescent="0.2"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</row>
    <row r="945" spans="2:82" s="163" customFormat="1" x14ac:dyDescent="0.2"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</row>
    <row r="946" spans="2:82" s="163" customFormat="1" x14ac:dyDescent="0.2"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</row>
    <row r="947" spans="2:82" s="163" customFormat="1" x14ac:dyDescent="0.2"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</row>
    <row r="948" spans="2:82" s="163" customFormat="1" x14ac:dyDescent="0.2"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59"/>
      <c r="BN948" s="159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  <c r="BZ948" s="159"/>
      <c r="CA948" s="159"/>
      <c r="CB948" s="159"/>
      <c r="CC948" s="159"/>
      <c r="CD948" s="159"/>
    </row>
    <row r="949" spans="2:82" s="163" customFormat="1" x14ac:dyDescent="0.2"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59"/>
      <c r="BN949" s="159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  <c r="BZ949" s="159"/>
      <c r="CA949" s="159"/>
      <c r="CB949" s="159"/>
      <c r="CC949" s="159"/>
      <c r="CD949" s="159"/>
    </row>
    <row r="950" spans="2:82" s="163" customFormat="1" x14ac:dyDescent="0.2"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59"/>
      <c r="BN950" s="159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  <c r="BZ950" s="159"/>
      <c r="CA950" s="159"/>
      <c r="CB950" s="159"/>
      <c r="CC950" s="159"/>
      <c r="CD950" s="159"/>
    </row>
    <row r="951" spans="2:82" s="163" customFormat="1" x14ac:dyDescent="0.2"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  <c r="CA951" s="159"/>
      <c r="CB951" s="159"/>
      <c r="CC951" s="159"/>
      <c r="CD951" s="159"/>
    </row>
    <row r="952" spans="2:82" s="163" customFormat="1" x14ac:dyDescent="0.2"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159"/>
      <c r="BL952" s="159"/>
      <c r="BM952" s="159"/>
      <c r="BN952" s="159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  <c r="BZ952" s="159"/>
      <c r="CA952" s="159"/>
      <c r="CB952" s="159"/>
      <c r="CC952" s="159"/>
      <c r="CD952" s="159"/>
    </row>
    <row r="953" spans="2:82" s="163" customFormat="1" x14ac:dyDescent="0.2"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159"/>
      <c r="BL953" s="159"/>
      <c r="BM953" s="159"/>
      <c r="BN953" s="159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  <c r="BZ953" s="159"/>
      <c r="CA953" s="159"/>
      <c r="CB953" s="159"/>
      <c r="CC953" s="159"/>
      <c r="CD953" s="159"/>
    </row>
    <row r="954" spans="2:82" s="163" customFormat="1" x14ac:dyDescent="0.2"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59"/>
      <c r="BN954" s="159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  <c r="BZ954" s="159"/>
      <c r="CA954" s="159"/>
      <c r="CB954" s="159"/>
      <c r="CC954" s="159"/>
      <c r="CD954" s="159"/>
    </row>
    <row r="955" spans="2:82" s="163" customFormat="1" x14ac:dyDescent="0.2"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59"/>
      <c r="BN955" s="159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  <c r="BZ955" s="159"/>
      <c r="CA955" s="159"/>
      <c r="CB955" s="159"/>
      <c r="CC955" s="159"/>
      <c r="CD955" s="159"/>
    </row>
    <row r="956" spans="2:82" s="163" customFormat="1" x14ac:dyDescent="0.2"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59"/>
      <c r="BN956" s="159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  <c r="BZ956" s="159"/>
      <c r="CA956" s="159"/>
      <c r="CB956" s="159"/>
      <c r="CC956" s="159"/>
      <c r="CD956" s="159"/>
    </row>
    <row r="957" spans="2:82" s="163" customFormat="1" x14ac:dyDescent="0.2"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59"/>
      <c r="BN957" s="159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  <c r="BZ957" s="159"/>
      <c r="CA957" s="159"/>
      <c r="CB957" s="159"/>
      <c r="CC957" s="159"/>
      <c r="CD957" s="159"/>
    </row>
    <row r="958" spans="2:82" s="163" customFormat="1" x14ac:dyDescent="0.2"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  <c r="BP958" s="159"/>
      <c r="BQ958" s="159"/>
      <c r="BR958" s="159"/>
      <c r="BS958" s="159"/>
      <c r="BT958" s="159"/>
      <c r="BU958" s="159"/>
      <c r="BV958" s="159"/>
      <c r="BW958" s="159"/>
      <c r="BX958" s="159"/>
      <c r="BY958" s="159"/>
      <c r="BZ958" s="159"/>
      <c r="CA958" s="159"/>
      <c r="CB958" s="159"/>
      <c r="CC958" s="159"/>
      <c r="CD958" s="159"/>
    </row>
    <row r="959" spans="2:82" s="163" customFormat="1" x14ac:dyDescent="0.2"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159"/>
      <c r="BN959" s="159"/>
      <c r="BO959" s="159"/>
      <c r="BP959" s="159"/>
      <c r="BQ959" s="159"/>
      <c r="BR959" s="159"/>
      <c r="BS959" s="159"/>
      <c r="BT959" s="159"/>
      <c r="BU959" s="159"/>
      <c r="BV959" s="159"/>
      <c r="BW959" s="159"/>
      <c r="BX959" s="159"/>
      <c r="BY959" s="159"/>
      <c r="BZ959" s="159"/>
      <c r="CA959" s="159"/>
      <c r="CB959" s="159"/>
      <c r="CC959" s="159"/>
      <c r="CD959" s="159"/>
    </row>
    <row r="960" spans="2:82" s="163" customFormat="1" x14ac:dyDescent="0.2"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59"/>
      <c r="BN960" s="159"/>
      <c r="BO960" s="159"/>
      <c r="BP960" s="159"/>
      <c r="BQ960" s="159"/>
      <c r="BR960" s="159"/>
      <c r="BS960" s="159"/>
      <c r="BT960" s="159"/>
      <c r="BU960" s="159"/>
      <c r="BV960" s="159"/>
      <c r="BW960" s="159"/>
      <c r="BX960" s="159"/>
      <c r="BY960" s="159"/>
      <c r="BZ960" s="159"/>
      <c r="CA960" s="159"/>
      <c r="CB960" s="159"/>
      <c r="CC960" s="159"/>
      <c r="CD960" s="159"/>
    </row>
    <row r="961" spans="2:82" s="163" customFormat="1" x14ac:dyDescent="0.2"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59"/>
      <c r="BN961" s="159"/>
      <c r="BO961" s="159"/>
      <c r="BP961" s="159"/>
      <c r="BQ961" s="159"/>
      <c r="BR961" s="159"/>
      <c r="BS961" s="159"/>
      <c r="BT961" s="159"/>
      <c r="BU961" s="159"/>
      <c r="BV961" s="159"/>
      <c r="BW961" s="159"/>
      <c r="BX961" s="159"/>
      <c r="BY961" s="159"/>
      <c r="BZ961" s="159"/>
      <c r="CA961" s="159"/>
      <c r="CB961" s="159"/>
      <c r="CC961" s="159"/>
      <c r="CD961" s="159"/>
    </row>
    <row r="962" spans="2:82" s="163" customFormat="1" x14ac:dyDescent="0.2"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  <c r="BZ962" s="159"/>
      <c r="CA962" s="159"/>
      <c r="CB962" s="159"/>
      <c r="CC962" s="159"/>
      <c r="CD962" s="159"/>
    </row>
    <row r="963" spans="2:82" s="163" customFormat="1" x14ac:dyDescent="0.2"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  <c r="BZ963" s="159"/>
      <c r="CA963" s="159"/>
      <c r="CB963" s="159"/>
      <c r="CC963" s="159"/>
      <c r="CD963" s="159"/>
    </row>
    <row r="964" spans="2:82" s="163" customFormat="1" x14ac:dyDescent="0.2"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  <c r="BZ964" s="159"/>
      <c r="CA964" s="159"/>
      <c r="CB964" s="159"/>
      <c r="CC964" s="159"/>
      <c r="CD964" s="159"/>
    </row>
    <row r="965" spans="2:82" s="163" customFormat="1" x14ac:dyDescent="0.2"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  <c r="BZ965" s="159"/>
      <c r="CA965" s="159"/>
      <c r="CB965" s="159"/>
      <c r="CC965" s="159"/>
      <c r="CD965" s="159"/>
    </row>
    <row r="966" spans="2:82" s="163" customFormat="1" x14ac:dyDescent="0.2"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59"/>
      <c r="BN966" s="159"/>
      <c r="BO966" s="159"/>
      <c r="BP966" s="159"/>
      <c r="BQ966" s="159"/>
      <c r="BR966" s="159"/>
      <c r="BS966" s="159"/>
      <c r="BT966" s="159"/>
      <c r="BU966" s="159"/>
      <c r="BV966" s="159"/>
      <c r="BW966" s="159"/>
      <c r="BX966" s="159"/>
      <c r="BY966" s="159"/>
      <c r="BZ966" s="159"/>
      <c r="CA966" s="159"/>
      <c r="CB966" s="159"/>
      <c r="CC966" s="159"/>
      <c r="CD966" s="159"/>
    </row>
    <row r="967" spans="2:82" s="163" customFormat="1" x14ac:dyDescent="0.2"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59"/>
      <c r="BN967" s="159"/>
      <c r="BO967" s="159"/>
      <c r="BP967" s="159"/>
      <c r="BQ967" s="159"/>
      <c r="BR967" s="159"/>
      <c r="BS967" s="159"/>
      <c r="BT967" s="159"/>
      <c r="BU967" s="159"/>
      <c r="BV967" s="159"/>
      <c r="BW967" s="159"/>
      <c r="BX967" s="159"/>
      <c r="BY967" s="159"/>
      <c r="BZ967" s="159"/>
      <c r="CA967" s="159"/>
      <c r="CB967" s="159"/>
      <c r="CC967" s="159"/>
      <c r="CD967" s="159"/>
    </row>
    <row r="968" spans="2:82" s="163" customFormat="1" x14ac:dyDescent="0.2"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59"/>
      <c r="BN968" s="159"/>
      <c r="BO968" s="159"/>
      <c r="BP968" s="159"/>
      <c r="BQ968" s="159"/>
      <c r="BR968" s="159"/>
      <c r="BS968" s="159"/>
      <c r="BT968" s="159"/>
      <c r="BU968" s="159"/>
      <c r="BV968" s="159"/>
      <c r="BW968" s="159"/>
      <c r="BX968" s="159"/>
      <c r="BY968" s="159"/>
      <c r="BZ968" s="159"/>
      <c r="CA968" s="159"/>
      <c r="CB968" s="159"/>
      <c r="CC968" s="159"/>
      <c r="CD968" s="159"/>
    </row>
    <row r="969" spans="2:82" s="163" customFormat="1" x14ac:dyDescent="0.2"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  <c r="AH969" s="15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59"/>
      <c r="BK969" s="159"/>
      <c r="BL969" s="159"/>
      <c r="BM969" s="159"/>
      <c r="BN969" s="159"/>
      <c r="BO969" s="159"/>
      <c r="BP969" s="159"/>
      <c r="BQ969" s="159"/>
      <c r="BR969" s="159"/>
      <c r="BS969" s="159"/>
      <c r="BT969" s="159"/>
      <c r="BU969" s="159"/>
      <c r="BV969" s="159"/>
      <c r="BW969" s="159"/>
      <c r="BX969" s="159"/>
      <c r="BY969" s="159"/>
      <c r="BZ969" s="159"/>
      <c r="CA969" s="159"/>
      <c r="CB969" s="159"/>
      <c r="CC969" s="159"/>
      <c r="CD969" s="159"/>
    </row>
    <row r="970" spans="2:82" s="163" customFormat="1" x14ac:dyDescent="0.2"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  <c r="AH970" s="15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59"/>
      <c r="BK970" s="159"/>
      <c r="BL970" s="159"/>
      <c r="BM970" s="159"/>
      <c r="BN970" s="159"/>
      <c r="BO970" s="159"/>
      <c r="BP970" s="159"/>
      <c r="BQ970" s="159"/>
      <c r="BR970" s="159"/>
      <c r="BS970" s="159"/>
      <c r="BT970" s="159"/>
      <c r="BU970" s="159"/>
      <c r="BV970" s="159"/>
      <c r="BW970" s="159"/>
      <c r="BX970" s="159"/>
      <c r="BY970" s="159"/>
      <c r="BZ970" s="159"/>
      <c r="CA970" s="159"/>
      <c r="CB970" s="159"/>
      <c r="CC970" s="159"/>
      <c r="CD970" s="159"/>
    </row>
    <row r="971" spans="2:82" s="163" customFormat="1" x14ac:dyDescent="0.2"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  <c r="AH971" s="15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59"/>
      <c r="BK971" s="159"/>
      <c r="BL971" s="159"/>
      <c r="BM971" s="159"/>
      <c r="BN971" s="159"/>
      <c r="BO971" s="159"/>
      <c r="BP971" s="159"/>
      <c r="BQ971" s="159"/>
      <c r="BR971" s="159"/>
      <c r="BS971" s="159"/>
      <c r="BT971" s="159"/>
      <c r="BU971" s="159"/>
      <c r="BV971" s="159"/>
      <c r="BW971" s="159"/>
      <c r="BX971" s="159"/>
      <c r="BY971" s="159"/>
      <c r="BZ971" s="159"/>
      <c r="CA971" s="159"/>
      <c r="CB971" s="159"/>
      <c r="CC971" s="159"/>
      <c r="CD971" s="159"/>
    </row>
    <row r="972" spans="2:82" s="163" customFormat="1" x14ac:dyDescent="0.2"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  <c r="AH972" s="15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59"/>
      <c r="BK972" s="159"/>
      <c r="BL972" s="159"/>
      <c r="BM972" s="159"/>
      <c r="BN972" s="159"/>
      <c r="BO972" s="159"/>
      <c r="BP972" s="159"/>
      <c r="BQ972" s="159"/>
      <c r="BR972" s="159"/>
      <c r="BS972" s="159"/>
      <c r="BT972" s="159"/>
      <c r="BU972" s="159"/>
      <c r="BV972" s="159"/>
      <c r="BW972" s="159"/>
      <c r="BX972" s="159"/>
      <c r="BY972" s="159"/>
      <c r="BZ972" s="159"/>
      <c r="CA972" s="159"/>
      <c r="CB972" s="159"/>
      <c r="CC972" s="159"/>
      <c r="CD972" s="159"/>
    </row>
    <row r="973" spans="2:82" s="163" customFormat="1" x14ac:dyDescent="0.2"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  <c r="BD973" s="159"/>
      <c r="BE973" s="159"/>
      <c r="BF973" s="159"/>
      <c r="BG973" s="159"/>
      <c r="BH973" s="159"/>
      <c r="BI973" s="159"/>
      <c r="BJ973" s="159"/>
      <c r="BK973" s="159"/>
      <c r="BL973" s="159"/>
      <c r="BM973" s="159"/>
      <c r="BN973" s="159"/>
      <c r="BO973" s="159"/>
      <c r="BP973" s="159"/>
      <c r="BQ973" s="159"/>
      <c r="BR973" s="159"/>
      <c r="BS973" s="159"/>
      <c r="BT973" s="159"/>
      <c r="BU973" s="159"/>
      <c r="BV973" s="159"/>
      <c r="BW973" s="159"/>
      <c r="BX973" s="159"/>
      <c r="BY973" s="159"/>
      <c r="BZ973" s="159"/>
      <c r="CA973" s="159"/>
      <c r="CB973" s="159"/>
      <c r="CC973" s="159"/>
      <c r="CD973" s="159"/>
    </row>
    <row r="974" spans="2:82" s="163" customFormat="1" x14ac:dyDescent="0.2"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  <c r="AH974" s="15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  <c r="BZ974" s="159"/>
      <c r="CA974" s="159"/>
      <c r="CB974" s="159"/>
      <c r="CC974" s="159"/>
      <c r="CD974" s="159"/>
    </row>
    <row r="975" spans="2:82" s="163" customFormat="1" x14ac:dyDescent="0.2"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  <c r="AH975" s="15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59"/>
      <c r="BK975" s="159"/>
      <c r="BL975" s="159"/>
      <c r="BM975" s="159"/>
      <c r="BN975" s="159"/>
      <c r="BO975" s="159"/>
      <c r="BP975" s="159"/>
      <c r="BQ975" s="159"/>
      <c r="BR975" s="159"/>
      <c r="BS975" s="159"/>
      <c r="BT975" s="159"/>
      <c r="BU975" s="159"/>
      <c r="BV975" s="159"/>
      <c r="BW975" s="159"/>
      <c r="BX975" s="159"/>
      <c r="BY975" s="159"/>
      <c r="BZ975" s="159"/>
      <c r="CA975" s="159"/>
      <c r="CB975" s="159"/>
      <c r="CC975" s="159"/>
      <c r="CD975" s="159"/>
    </row>
    <row r="976" spans="2:82" s="163" customFormat="1" x14ac:dyDescent="0.2"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  <c r="AH976" s="15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  <c r="BZ976" s="159"/>
      <c r="CA976" s="159"/>
      <c r="CB976" s="159"/>
      <c r="CC976" s="159"/>
      <c r="CD976" s="159"/>
    </row>
    <row r="977" spans="2:82" s="163" customFormat="1" x14ac:dyDescent="0.2"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  <c r="AH977" s="15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59"/>
      <c r="BK977" s="159"/>
      <c r="BL977" s="159"/>
      <c r="BM977" s="159"/>
      <c r="BN977" s="159"/>
      <c r="BO977" s="159"/>
      <c r="BP977" s="159"/>
      <c r="BQ977" s="159"/>
      <c r="BR977" s="159"/>
      <c r="BS977" s="159"/>
      <c r="BT977" s="159"/>
      <c r="BU977" s="159"/>
      <c r="BV977" s="159"/>
      <c r="BW977" s="159"/>
      <c r="BX977" s="159"/>
      <c r="BY977" s="159"/>
      <c r="BZ977" s="159"/>
      <c r="CA977" s="159"/>
      <c r="CB977" s="159"/>
      <c r="CC977" s="159"/>
      <c r="CD977" s="159"/>
    </row>
    <row r="978" spans="2:82" s="163" customFormat="1" x14ac:dyDescent="0.2"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59"/>
      <c r="BN978" s="159"/>
      <c r="BO978" s="159"/>
      <c r="BP978" s="159"/>
      <c r="BQ978" s="159"/>
      <c r="BR978" s="159"/>
      <c r="BS978" s="159"/>
      <c r="BT978" s="159"/>
      <c r="BU978" s="159"/>
      <c r="BV978" s="159"/>
      <c r="BW978" s="159"/>
      <c r="BX978" s="159"/>
      <c r="BY978" s="159"/>
      <c r="BZ978" s="159"/>
      <c r="CA978" s="159"/>
      <c r="CB978" s="159"/>
      <c r="CC978" s="159"/>
      <c r="CD978" s="159"/>
    </row>
    <row r="979" spans="2:82" s="163" customFormat="1" x14ac:dyDescent="0.2"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59"/>
      <c r="BN979" s="159"/>
      <c r="BO979" s="159"/>
      <c r="BP979" s="159"/>
      <c r="BQ979" s="159"/>
      <c r="BR979" s="159"/>
      <c r="BS979" s="159"/>
      <c r="BT979" s="159"/>
      <c r="BU979" s="159"/>
      <c r="BV979" s="159"/>
      <c r="BW979" s="159"/>
      <c r="BX979" s="159"/>
      <c r="BY979" s="159"/>
      <c r="BZ979" s="159"/>
      <c r="CA979" s="159"/>
      <c r="CB979" s="159"/>
      <c r="CC979" s="159"/>
      <c r="CD979" s="159"/>
    </row>
    <row r="980" spans="2:82" s="163" customFormat="1" x14ac:dyDescent="0.2"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59"/>
      <c r="BN980" s="159"/>
      <c r="BO980" s="159"/>
      <c r="BP980" s="159"/>
      <c r="BQ980" s="159"/>
      <c r="BR980" s="159"/>
      <c r="BS980" s="159"/>
      <c r="BT980" s="159"/>
      <c r="BU980" s="159"/>
      <c r="BV980" s="159"/>
      <c r="BW980" s="159"/>
      <c r="BX980" s="159"/>
      <c r="BY980" s="159"/>
      <c r="BZ980" s="159"/>
      <c r="CA980" s="159"/>
      <c r="CB980" s="159"/>
      <c r="CC980" s="159"/>
      <c r="CD980" s="159"/>
    </row>
    <row r="981" spans="2:82" s="163" customFormat="1" x14ac:dyDescent="0.2"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59"/>
      <c r="BN981" s="159"/>
      <c r="BO981" s="159"/>
      <c r="BP981" s="159"/>
      <c r="BQ981" s="159"/>
      <c r="BR981" s="159"/>
      <c r="BS981" s="159"/>
      <c r="BT981" s="159"/>
      <c r="BU981" s="159"/>
      <c r="BV981" s="159"/>
      <c r="BW981" s="159"/>
      <c r="BX981" s="159"/>
      <c r="BY981" s="159"/>
      <c r="BZ981" s="159"/>
      <c r="CA981" s="159"/>
      <c r="CB981" s="159"/>
      <c r="CC981" s="159"/>
      <c r="CD981" s="159"/>
    </row>
    <row r="982" spans="2:82" s="163" customFormat="1" x14ac:dyDescent="0.2"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59"/>
      <c r="BN982" s="159"/>
      <c r="BO982" s="159"/>
      <c r="BP982" s="159"/>
      <c r="BQ982" s="159"/>
      <c r="BR982" s="159"/>
      <c r="BS982" s="159"/>
      <c r="BT982" s="159"/>
      <c r="BU982" s="159"/>
      <c r="BV982" s="159"/>
      <c r="BW982" s="159"/>
      <c r="BX982" s="159"/>
      <c r="BY982" s="159"/>
      <c r="BZ982" s="159"/>
      <c r="CA982" s="159"/>
      <c r="CB982" s="159"/>
      <c r="CC982" s="159"/>
      <c r="CD982" s="159"/>
    </row>
    <row r="983" spans="2:82" s="163" customFormat="1" x14ac:dyDescent="0.2"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  <c r="BZ983" s="159"/>
      <c r="CA983" s="159"/>
      <c r="CB983" s="159"/>
      <c r="CC983" s="159"/>
      <c r="CD983" s="159"/>
    </row>
    <row r="984" spans="2:82" s="163" customFormat="1" x14ac:dyDescent="0.2"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  <c r="BZ984" s="159"/>
      <c r="CA984" s="159"/>
      <c r="CB984" s="159"/>
      <c r="CC984" s="159"/>
      <c r="CD984" s="159"/>
    </row>
    <row r="985" spans="2:82" s="163" customFormat="1" x14ac:dyDescent="0.2"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59"/>
      <c r="BN985" s="159"/>
      <c r="BO985" s="159"/>
      <c r="BP985" s="159"/>
      <c r="BQ985" s="159"/>
      <c r="BR985" s="159"/>
      <c r="BS985" s="159"/>
      <c r="BT985" s="159"/>
      <c r="BU985" s="159"/>
      <c r="BV985" s="159"/>
      <c r="BW985" s="159"/>
      <c r="BX985" s="159"/>
      <c r="BY985" s="159"/>
      <c r="BZ985" s="159"/>
      <c r="CA985" s="159"/>
      <c r="CB985" s="159"/>
      <c r="CC985" s="159"/>
      <c r="CD985" s="159"/>
    </row>
    <row r="986" spans="2:82" s="163" customFormat="1" x14ac:dyDescent="0.2"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59"/>
      <c r="BN986" s="159"/>
      <c r="BO986" s="159"/>
      <c r="BP986" s="159"/>
      <c r="BQ986" s="159"/>
      <c r="BR986" s="159"/>
      <c r="BS986" s="159"/>
      <c r="BT986" s="159"/>
      <c r="BU986" s="159"/>
      <c r="BV986" s="159"/>
      <c r="BW986" s="159"/>
      <c r="BX986" s="159"/>
      <c r="BY986" s="159"/>
      <c r="BZ986" s="159"/>
      <c r="CA986" s="159"/>
      <c r="CB986" s="159"/>
      <c r="CC986" s="159"/>
      <c r="CD986" s="159"/>
    </row>
    <row r="987" spans="2:82" s="163" customFormat="1" x14ac:dyDescent="0.2"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  <c r="AH987" s="15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59"/>
      <c r="BK987" s="159"/>
      <c r="BL987" s="159"/>
      <c r="BM987" s="159"/>
      <c r="BN987" s="159"/>
      <c r="BO987" s="159"/>
      <c r="BP987" s="159"/>
      <c r="BQ987" s="159"/>
      <c r="BR987" s="159"/>
      <c r="BS987" s="159"/>
      <c r="BT987" s="159"/>
      <c r="BU987" s="159"/>
      <c r="BV987" s="159"/>
      <c r="BW987" s="159"/>
      <c r="BX987" s="159"/>
      <c r="BY987" s="159"/>
      <c r="BZ987" s="159"/>
      <c r="CA987" s="159"/>
      <c r="CB987" s="159"/>
      <c r="CC987" s="159"/>
      <c r="CD987" s="159"/>
    </row>
    <row r="988" spans="2:82" s="163" customFormat="1" x14ac:dyDescent="0.2"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  <c r="AH988" s="15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59"/>
      <c r="BK988" s="159"/>
      <c r="BL988" s="159"/>
      <c r="BM988" s="159"/>
      <c r="BN988" s="159"/>
      <c r="BO988" s="159"/>
      <c r="BP988" s="159"/>
      <c r="BQ988" s="159"/>
      <c r="BR988" s="159"/>
      <c r="BS988" s="159"/>
      <c r="BT988" s="159"/>
      <c r="BU988" s="159"/>
      <c r="BV988" s="159"/>
      <c r="BW988" s="159"/>
      <c r="BX988" s="159"/>
      <c r="BY988" s="159"/>
      <c r="BZ988" s="159"/>
      <c r="CA988" s="159"/>
      <c r="CB988" s="159"/>
      <c r="CC988" s="159"/>
      <c r="CD988" s="159"/>
    </row>
    <row r="989" spans="2:82" s="163" customFormat="1" x14ac:dyDescent="0.2"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59"/>
      <c r="BN989" s="159"/>
      <c r="BO989" s="159"/>
      <c r="BP989" s="159"/>
      <c r="BQ989" s="159"/>
      <c r="BR989" s="159"/>
      <c r="BS989" s="159"/>
      <c r="BT989" s="159"/>
      <c r="BU989" s="159"/>
      <c r="BV989" s="159"/>
      <c r="BW989" s="159"/>
      <c r="BX989" s="159"/>
      <c r="BY989" s="159"/>
      <c r="BZ989" s="159"/>
      <c r="CA989" s="159"/>
      <c r="CB989" s="159"/>
      <c r="CC989" s="159"/>
      <c r="CD989" s="159"/>
    </row>
    <row r="990" spans="2:82" s="163" customFormat="1" x14ac:dyDescent="0.2"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59"/>
      <c r="BN990" s="159"/>
      <c r="BO990" s="159"/>
      <c r="BP990" s="159"/>
      <c r="BQ990" s="159"/>
      <c r="BR990" s="159"/>
      <c r="BS990" s="159"/>
      <c r="BT990" s="159"/>
      <c r="BU990" s="159"/>
      <c r="BV990" s="159"/>
      <c r="BW990" s="159"/>
      <c r="BX990" s="159"/>
      <c r="BY990" s="159"/>
      <c r="BZ990" s="159"/>
      <c r="CA990" s="159"/>
      <c r="CB990" s="159"/>
      <c r="CC990" s="159"/>
      <c r="CD990" s="159"/>
    </row>
    <row r="991" spans="2:82" s="163" customFormat="1" x14ac:dyDescent="0.2"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59"/>
      <c r="BN991" s="159"/>
      <c r="BO991" s="159"/>
      <c r="BP991" s="159"/>
      <c r="BQ991" s="159"/>
      <c r="BR991" s="159"/>
      <c r="BS991" s="159"/>
      <c r="BT991" s="159"/>
      <c r="BU991" s="159"/>
      <c r="BV991" s="159"/>
      <c r="BW991" s="159"/>
      <c r="BX991" s="159"/>
      <c r="BY991" s="159"/>
      <c r="BZ991" s="159"/>
      <c r="CA991" s="159"/>
      <c r="CB991" s="159"/>
      <c r="CC991" s="159"/>
      <c r="CD991" s="159"/>
    </row>
    <row r="992" spans="2:82" s="163" customFormat="1" x14ac:dyDescent="0.2"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59"/>
      <c r="BN992" s="159"/>
      <c r="BO992" s="159"/>
      <c r="BP992" s="159"/>
      <c r="BQ992" s="159"/>
      <c r="BR992" s="159"/>
      <c r="BS992" s="159"/>
      <c r="BT992" s="159"/>
      <c r="BU992" s="159"/>
      <c r="BV992" s="159"/>
      <c r="BW992" s="159"/>
      <c r="BX992" s="159"/>
      <c r="BY992" s="159"/>
      <c r="BZ992" s="159"/>
      <c r="CA992" s="159"/>
      <c r="CB992" s="159"/>
      <c r="CC992" s="159"/>
      <c r="CD992" s="159"/>
    </row>
    <row r="993" spans="2:82" s="163" customFormat="1" x14ac:dyDescent="0.2"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59"/>
      <c r="BN993" s="159"/>
      <c r="BO993" s="159"/>
      <c r="BP993" s="159"/>
      <c r="BQ993" s="159"/>
      <c r="BR993" s="159"/>
      <c r="BS993" s="159"/>
      <c r="BT993" s="159"/>
      <c r="BU993" s="159"/>
      <c r="BV993" s="159"/>
      <c r="BW993" s="159"/>
      <c r="BX993" s="159"/>
      <c r="BY993" s="159"/>
      <c r="BZ993" s="159"/>
      <c r="CA993" s="159"/>
      <c r="CB993" s="159"/>
      <c r="CC993" s="159"/>
      <c r="CD993" s="159"/>
    </row>
    <row r="994" spans="2:82" s="163" customFormat="1" x14ac:dyDescent="0.2"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59"/>
      <c r="BN994" s="159"/>
      <c r="BO994" s="159"/>
      <c r="BP994" s="159"/>
      <c r="BQ994" s="159"/>
      <c r="BR994" s="159"/>
      <c r="BS994" s="159"/>
      <c r="BT994" s="159"/>
      <c r="BU994" s="159"/>
      <c r="BV994" s="159"/>
      <c r="BW994" s="159"/>
      <c r="BX994" s="159"/>
      <c r="BY994" s="159"/>
      <c r="BZ994" s="159"/>
      <c r="CA994" s="159"/>
      <c r="CB994" s="159"/>
      <c r="CC994" s="159"/>
      <c r="CD994" s="159"/>
    </row>
    <row r="995" spans="2:82" s="163" customFormat="1" x14ac:dyDescent="0.2"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159"/>
      <c r="BN995" s="159"/>
      <c r="BO995" s="159"/>
      <c r="BP995" s="159"/>
      <c r="BQ995" s="159"/>
      <c r="BR995" s="159"/>
      <c r="BS995" s="159"/>
      <c r="BT995" s="159"/>
      <c r="BU995" s="159"/>
      <c r="BV995" s="159"/>
      <c r="BW995" s="159"/>
      <c r="BX995" s="159"/>
      <c r="BY995" s="159"/>
      <c r="BZ995" s="159"/>
      <c r="CA995" s="159"/>
      <c r="CB995" s="159"/>
      <c r="CC995" s="159"/>
      <c r="CD995" s="159"/>
    </row>
    <row r="996" spans="2:82" s="163" customFormat="1" x14ac:dyDescent="0.2"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159"/>
      <c r="BN996" s="159"/>
      <c r="BO996" s="159"/>
      <c r="BP996" s="159"/>
      <c r="BQ996" s="159"/>
      <c r="BR996" s="159"/>
      <c r="BS996" s="159"/>
      <c r="BT996" s="159"/>
      <c r="BU996" s="159"/>
      <c r="BV996" s="159"/>
      <c r="BW996" s="159"/>
      <c r="BX996" s="159"/>
      <c r="BY996" s="159"/>
      <c r="BZ996" s="159"/>
      <c r="CA996" s="159"/>
      <c r="CB996" s="159"/>
      <c r="CC996" s="159"/>
      <c r="CD996" s="159"/>
    </row>
    <row r="997" spans="2:82" s="163" customFormat="1" x14ac:dyDescent="0.2"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159"/>
      <c r="BN997" s="159"/>
      <c r="BO997" s="159"/>
      <c r="BP997" s="159"/>
      <c r="BQ997" s="159"/>
      <c r="BR997" s="159"/>
      <c r="BS997" s="159"/>
      <c r="BT997" s="159"/>
      <c r="BU997" s="159"/>
      <c r="BV997" s="159"/>
      <c r="BW997" s="159"/>
      <c r="BX997" s="159"/>
      <c r="BY997" s="159"/>
      <c r="BZ997" s="159"/>
      <c r="CA997" s="159"/>
      <c r="CB997" s="159"/>
      <c r="CC997" s="159"/>
      <c r="CD997" s="159"/>
    </row>
    <row r="998" spans="2:82" s="163" customFormat="1" x14ac:dyDescent="0.2"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159"/>
      <c r="BN998" s="159"/>
      <c r="BO998" s="159"/>
      <c r="BP998" s="159"/>
      <c r="BQ998" s="159"/>
      <c r="BR998" s="159"/>
      <c r="BS998" s="159"/>
      <c r="BT998" s="159"/>
      <c r="BU998" s="159"/>
      <c r="BV998" s="159"/>
      <c r="BW998" s="159"/>
      <c r="BX998" s="159"/>
      <c r="BY998" s="159"/>
      <c r="BZ998" s="159"/>
      <c r="CA998" s="159"/>
      <c r="CB998" s="159"/>
      <c r="CC998" s="159"/>
      <c r="CD998" s="159"/>
    </row>
    <row r="999" spans="2:82" s="163" customFormat="1" x14ac:dyDescent="0.2"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  <c r="CA999" s="159"/>
      <c r="CB999" s="159"/>
      <c r="CC999" s="159"/>
      <c r="CD999" s="159"/>
    </row>
    <row r="1000" spans="2:82" s="163" customFormat="1" x14ac:dyDescent="0.2"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  <c r="AH1000" s="159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  <c r="BD1000" s="159"/>
      <c r="BE1000" s="159"/>
      <c r="BF1000" s="159"/>
      <c r="BG1000" s="159"/>
      <c r="BH1000" s="159"/>
      <c r="BI1000" s="159"/>
      <c r="BJ1000" s="159"/>
      <c r="BK1000" s="159"/>
      <c r="BL1000" s="159"/>
      <c r="BM1000" s="159"/>
      <c r="BN1000" s="159"/>
      <c r="BO1000" s="159"/>
      <c r="BP1000" s="159"/>
      <c r="BQ1000" s="159"/>
      <c r="BR1000" s="159"/>
      <c r="BS1000" s="159"/>
      <c r="BT1000" s="159"/>
      <c r="BU1000" s="159"/>
      <c r="BV1000" s="159"/>
      <c r="BW1000" s="159"/>
      <c r="BX1000" s="159"/>
      <c r="BY1000" s="159"/>
      <c r="BZ1000" s="159"/>
      <c r="CA1000" s="159"/>
      <c r="CB1000" s="159"/>
      <c r="CC1000" s="159"/>
      <c r="CD1000" s="159"/>
    </row>
    <row r="1001" spans="2:82" s="163" customFormat="1" x14ac:dyDescent="0.2">
      <c r="B1001" s="159"/>
      <c r="C1001" s="159"/>
      <c r="D1001" s="159"/>
      <c r="E1001" s="159"/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  <c r="AA1001" s="159"/>
      <c r="AB1001" s="159"/>
      <c r="AC1001" s="159"/>
      <c r="AD1001" s="159"/>
      <c r="AE1001" s="159"/>
      <c r="AF1001" s="159"/>
      <c r="AG1001" s="159"/>
      <c r="AH1001" s="159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159"/>
      <c r="AX1001" s="159"/>
      <c r="AY1001" s="159"/>
      <c r="AZ1001" s="159"/>
      <c r="BA1001" s="159"/>
      <c r="BB1001" s="159"/>
      <c r="BC1001" s="159"/>
      <c r="BD1001" s="159"/>
      <c r="BE1001" s="159"/>
      <c r="BF1001" s="159"/>
      <c r="BG1001" s="159"/>
      <c r="BH1001" s="159"/>
      <c r="BI1001" s="159"/>
      <c r="BJ1001" s="159"/>
      <c r="BK1001" s="159"/>
      <c r="BL1001" s="159"/>
      <c r="BM1001" s="159"/>
      <c r="BN1001" s="159"/>
      <c r="BO1001" s="159"/>
      <c r="BP1001" s="159"/>
      <c r="BQ1001" s="159"/>
      <c r="BR1001" s="159"/>
      <c r="BS1001" s="159"/>
      <c r="BT1001" s="159"/>
      <c r="BU1001" s="159"/>
      <c r="BV1001" s="159"/>
      <c r="BW1001" s="159"/>
      <c r="BX1001" s="159"/>
      <c r="BY1001" s="159"/>
      <c r="BZ1001" s="159"/>
      <c r="CA1001" s="159"/>
      <c r="CB1001" s="159"/>
      <c r="CC1001" s="159"/>
      <c r="CD1001" s="159"/>
    </row>
    <row r="1002" spans="2:82" s="163" customFormat="1" x14ac:dyDescent="0.2">
      <c r="B1002" s="159"/>
      <c r="C1002" s="159"/>
      <c r="D1002" s="159"/>
      <c r="E1002" s="159"/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9"/>
      <c r="Z1002" s="159"/>
      <c r="AA1002" s="159"/>
      <c r="AB1002" s="159"/>
      <c r="AC1002" s="159"/>
      <c r="AD1002" s="159"/>
      <c r="AE1002" s="159"/>
      <c r="AF1002" s="159"/>
      <c r="AG1002" s="159"/>
      <c r="AH1002" s="159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159"/>
      <c r="AX1002" s="159"/>
      <c r="AY1002" s="159"/>
      <c r="AZ1002" s="159"/>
      <c r="BA1002" s="159"/>
      <c r="BB1002" s="159"/>
      <c r="BC1002" s="159"/>
      <c r="BD1002" s="159"/>
      <c r="BE1002" s="159"/>
      <c r="BF1002" s="159"/>
      <c r="BG1002" s="159"/>
      <c r="BH1002" s="159"/>
      <c r="BI1002" s="159"/>
      <c r="BJ1002" s="159"/>
      <c r="BK1002" s="159"/>
      <c r="BL1002" s="159"/>
      <c r="BM1002" s="159"/>
      <c r="BN1002" s="159"/>
      <c r="BO1002" s="159"/>
      <c r="BP1002" s="159"/>
      <c r="BQ1002" s="159"/>
      <c r="BR1002" s="159"/>
      <c r="BS1002" s="159"/>
      <c r="BT1002" s="159"/>
      <c r="BU1002" s="159"/>
      <c r="BV1002" s="159"/>
      <c r="BW1002" s="159"/>
      <c r="BX1002" s="159"/>
      <c r="BY1002" s="159"/>
      <c r="BZ1002" s="159"/>
      <c r="CA1002" s="159"/>
      <c r="CB1002" s="159"/>
      <c r="CC1002" s="159"/>
      <c r="CD1002" s="159"/>
    </row>
    <row r="1003" spans="2:82" s="163" customFormat="1" x14ac:dyDescent="0.2">
      <c r="B1003" s="159"/>
      <c r="C1003" s="159"/>
      <c r="D1003" s="159"/>
      <c r="E1003" s="159"/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9"/>
      <c r="Z1003" s="159"/>
      <c r="AA1003" s="159"/>
      <c r="AB1003" s="159"/>
      <c r="AC1003" s="159"/>
      <c r="AD1003" s="159"/>
      <c r="AE1003" s="159"/>
      <c r="AF1003" s="159"/>
      <c r="AG1003" s="159"/>
      <c r="AH1003" s="159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159"/>
      <c r="AX1003" s="159"/>
      <c r="AY1003" s="159"/>
      <c r="AZ1003" s="159"/>
      <c r="BA1003" s="159"/>
      <c r="BB1003" s="159"/>
      <c r="BC1003" s="159"/>
      <c r="BD1003" s="159"/>
      <c r="BE1003" s="159"/>
      <c r="BF1003" s="159"/>
      <c r="BG1003" s="159"/>
      <c r="BH1003" s="159"/>
      <c r="BI1003" s="159"/>
      <c r="BJ1003" s="159"/>
      <c r="BK1003" s="159"/>
      <c r="BL1003" s="159"/>
      <c r="BM1003" s="159"/>
      <c r="BN1003" s="159"/>
      <c r="BO1003" s="159"/>
      <c r="BP1003" s="159"/>
      <c r="BQ1003" s="159"/>
      <c r="BR1003" s="159"/>
      <c r="BS1003" s="159"/>
      <c r="BT1003" s="159"/>
      <c r="BU1003" s="159"/>
      <c r="BV1003" s="159"/>
      <c r="BW1003" s="159"/>
      <c r="BX1003" s="159"/>
      <c r="BY1003" s="159"/>
      <c r="BZ1003" s="159"/>
      <c r="CA1003" s="159"/>
      <c r="CB1003" s="159"/>
      <c r="CC1003" s="159"/>
      <c r="CD1003" s="159"/>
    </row>
    <row r="1004" spans="2:82" s="163" customFormat="1" x14ac:dyDescent="0.2">
      <c r="B1004" s="159"/>
      <c r="C1004" s="159"/>
      <c r="D1004" s="159"/>
      <c r="E1004" s="159"/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  <c r="AB1004" s="159"/>
      <c r="AC1004" s="159"/>
      <c r="AD1004" s="159"/>
      <c r="AE1004" s="159"/>
      <c r="AF1004" s="159"/>
      <c r="AG1004" s="159"/>
      <c r="AH1004" s="159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159"/>
      <c r="AX1004" s="159"/>
      <c r="AY1004" s="159"/>
      <c r="AZ1004" s="159"/>
      <c r="BA1004" s="159"/>
      <c r="BB1004" s="159"/>
      <c r="BC1004" s="159"/>
      <c r="BD1004" s="159"/>
      <c r="BE1004" s="159"/>
      <c r="BF1004" s="159"/>
      <c r="BG1004" s="159"/>
      <c r="BH1004" s="159"/>
      <c r="BI1004" s="159"/>
      <c r="BJ1004" s="159"/>
      <c r="BK1004" s="159"/>
      <c r="BL1004" s="159"/>
      <c r="BM1004" s="159"/>
      <c r="BN1004" s="159"/>
      <c r="BO1004" s="159"/>
      <c r="BP1004" s="159"/>
      <c r="BQ1004" s="159"/>
      <c r="BR1004" s="159"/>
      <c r="BS1004" s="159"/>
      <c r="BT1004" s="159"/>
      <c r="BU1004" s="159"/>
      <c r="BV1004" s="159"/>
      <c r="BW1004" s="159"/>
      <c r="BX1004" s="159"/>
      <c r="BY1004" s="159"/>
      <c r="BZ1004" s="159"/>
      <c r="CA1004" s="159"/>
      <c r="CB1004" s="159"/>
      <c r="CC1004" s="159"/>
      <c r="CD1004" s="159"/>
    </row>
    <row r="1005" spans="2:82" s="163" customFormat="1" x14ac:dyDescent="0.2">
      <c r="B1005" s="159"/>
      <c r="C1005" s="159"/>
      <c r="D1005" s="159"/>
      <c r="E1005" s="159"/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9"/>
      <c r="Z1005" s="159"/>
      <c r="AA1005" s="159"/>
      <c r="AB1005" s="159"/>
      <c r="AC1005" s="159"/>
      <c r="AD1005" s="159"/>
      <c r="AE1005" s="159"/>
      <c r="AF1005" s="159"/>
      <c r="AG1005" s="159"/>
      <c r="AH1005" s="159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159"/>
      <c r="AX1005" s="159"/>
      <c r="AY1005" s="159"/>
      <c r="AZ1005" s="159"/>
      <c r="BA1005" s="159"/>
      <c r="BB1005" s="159"/>
      <c r="BC1005" s="159"/>
      <c r="BD1005" s="159"/>
      <c r="BE1005" s="159"/>
      <c r="BF1005" s="159"/>
      <c r="BG1005" s="159"/>
      <c r="BH1005" s="159"/>
      <c r="BI1005" s="159"/>
      <c r="BJ1005" s="159"/>
      <c r="BK1005" s="159"/>
      <c r="BL1005" s="159"/>
      <c r="BM1005" s="159"/>
      <c r="BN1005" s="159"/>
      <c r="BO1005" s="159"/>
      <c r="BP1005" s="159"/>
      <c r="BQ1005" s="159"/>
      <c r="BR1005" s="159"/>
      <c r="BS1005" s="159"/>
      <c r="BT1005" s="159"/>
      <c r="BU1005" s="159"/>
      <c r="BV1005" s="159"/>
      <c r="BW1005" s="159"/>
      <c r="BX1005" s="159"/>
      <c r="BY1005" s="159"/>
      <c r="BZ1005" s="159"/>
      <c r="CA1005" s="159"/>
      <c r="CB1005" s="159"/>
      <c r="CC1005" s="159"/>
      <c r="CD1005" s="159"/>
    </row>
    <row r="1006" spans="2:82" s="163" customFormat="1" x14ac:dyDescent="0.2">
      <c r="B1006" s="159"/>
      <c r="C1006" s="159"/>
      <c r="D1006" s="159"/>
      <c r="E1006" s="159"/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9"/>
      <c r="Z1006" s="159"/>
      <c r="AA1006" s="159"/>
      <c r="AB1006" s="159"/>
      <c r="AC1006" s="159"/>
      <c r="AD1006" s="159"/>
      <c r="AE1006" s="159"/>
      <c r="AF1006" s="159"/>
      <c r="AG1006" s="159"/>
      <c r="AH1006" s="159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159"/>
      <c r="AX1006" s="159"/>
      <c r="AY1006" s="159"/>
      <c r="AZ1006" s="159"/>
      <c r="BA1006" s="159"/>
      <c r="BB1006" s="159"/>
      <c r="BC1006" s="159"/>
      <c r="BD1006" s="159"/>
      <c r="BE1006" s="159"/>
      <c r="BF1006" s="159"/>
      <c r="BG1006" s="159"/>
      <c r="BH1006" s="159"/>
      <c r="BI1006" s="159"/>
      <c r="BJ1006" s="159"/>
      <c r="BK1006" s="159"/>
      <c r="BL1006" s="159"/>
      <c r="BM1006" s="159"/>
      <c r="BN1006" s="159"/>
      <c r="BO1006" s="159"/>
      <c r="BP1006" s="159"/>
      <c r="BQ1006" s="159"/>
      <c r="BR1006" s="159"/>
      <c r="BS1006" s="159"/>
      <c r="BT1006" s="159"/>
      <c r="BU1006" s="159"/>
      <c r="BV1006" s="159"/>
      <c r="BW1006" s="159"/>
      <c r="BX1006" s="159"/>
      <c r="BY1006" s="159"/>
      <c r="BZ1006" s="159"/>
      <c r="CA1006" s="159"/>
      <c r="CB1006" s="159"/>
      <c r="CC1006" s="159"/>
      <c r="CD1006" s="159"/>
    </row>
    <row r="1007" spans="2:82" s="163" customFormat="1" x14ac:dyDescent="0.2">
      <c r="B1007" s="159"/>
      <c r="C1007" s="159"/>
      <c r="D1007" s="159"/>
      <c r="E1007" s="159"/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59"/>
      <c r="BN1007" s="159"/>
      <c r="BO1007" s="159"/>
      <c r="BP1007" s="159"/>
      <c r="BQ1007" s="159"/>
      <c r="BR1007" s="159"/>
      <c r="BS1007" s="159"/>
      <c r="BT1007" s="159"/>
      <c r="BU1007" s="159"/>
      <c r="BV1007" s="159"/>
      <c r="BW1007" s="159"/>
      <c r="BX1007" s="159"/>
      <c r="BY1007" s="159"/>
      <c r="BZ1007" s="159"/>
      <c r="CA1007" s="159"/>
      <c r="CB1007" s="159"/>
      <c r="CC1007" s="159"/>
      <c r="CD1007" s="159"/>
    </row>
    <row r="1008" spans="2:82" s="163" customFormat="1" x14ac:dyDescent="0.2">
      <c r="B1008" s="159"/>
      <c r="C1008" s="159"/>
      <c r="D1008" s="159"/>
      <c r="E1008" s="159"/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59"/>
      <c r="BN1008" s="159"/>
      <c r="BO1008" s="159"/>
      <c r="BP1008" s="159"/>
      <c r="BQ1008" s="159"/>
      <c r="BR1008" s="159"/>
      <c r="BS1008" s="159"/>
      <c r="BT1008" s="159"/>
      <c r="BU1008" s="159"/>
      <c r="BV1008" s="159"/>
      <c r="BW1008" s="159"/>
      <c r="BX1008" s="159"/>
      <c r="BY1008" s="159"/>
      <c r="BZ1008" s="159"/>
      <c r="CA1008" s="159"/>
      <c r="CB1008" s="159"/>
      <c r="CC1008" s="159"/>
      <c r="CD1008" s="159"/>
    </row>
    <row r="1009" spans="2:82" s="163" customFormat="1" x14ac:dyDescent="0.2">
      <c r="B1009" s="159"/>
      <c r="C1009" s="159"/>
      <c r="D1009" s="159"/>
      <c r="E1009" s="159"/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  <c r="CA1009" s="159"/>
      <c r="CB1009" s="159"/>
      <c r="CC1009" s="159"/>
      <c r="CD1009" s="159"/>
    </row>
    <row r="1010" spans="2:82" s="163" customFormat="1" x14ac:dyDescent="0.2">
      <c r="B1010" s="159"/>
      <c r="C1010" s="159"/>
      <c r="D1010" s="159"/>
      <c r="E1010" s="159"/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59"/>
      <c r="BN1010" s="159"/>
      <c r="BO1010" s="159"/>
      <c r="BP1010" s="159"/>
      <c r="BQ1010" s="159"/>
      <c r="BR1010" s="159"/>
      <c r="BS1010" s="159"/>
      <c r="BT1010" s="159"/>
      <c r="BU1010" s="159"/>
      <c r="BV1010" s="159"/>
      <c r="BW1010" s="159"/>
      <c r="BX1010" s="159"/>
      <c r="BY1010" s="159"/>
      <c r="BZ1010" s="159"/>
      <c r="CA1010" s="159"/>
      <c r="CB1010" s="159"/>
      <c r="CC1010" s="159"/>
      <c r="CD1010" s="159"/>
    </row>
    <row r="1011" spans="2:82" s="163" customFormat="1" x14ac:dyDescent="0.2">
      <c r="B1011" s="159"/>
      <c r="C1011" s="159"/>
      <c r="D1011" s="159"/>
      <c r="E1011" s="159"/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59"/>
      <c r="BN1011" s="159"/>
      <c r="BO1011" s="159"/>
      <c r="BP1011" s="159"/>
      <c r="BQ1011" s="159"/>
      <c r="BR1011" s="159"/>
      <c r="BS1011" s="159"/>
      <c r="BT1011" s="159"/>
      <c r="BU1011" s="159"/>
      <c r="BV1011" s="159"/>
      <c r="BW1011" s="159"/>
      <c r="BX1011" s="159"/>
      <c r="BY1011" s="159"/>
      <c r="BZ1011" s="159"/>
      <c r="CA1011" s="159"/>
      <c r="CB1011" s="159"/>
      <c r="CC1011" s="159"/>
      <c r="CD1011" s="159"/>
    </row>
    <row r="1012" spans="2:82" s="163" customFormat="1" x14ac:dyDescent="0.2">
      <c r="B1012" s="159"/>
      <c r="C1012" s="159"/>
      <c r="D1012" s="159"/>
      <c r="E1012" s="159"/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159"/>
      <c r="BN1012" s="159"/>
      <c r="BO1012" s="159"/>
      <c r="BP1012" s="159"/>
      <c r="BQ1012" s="159"/>
      <c r="BR1012" s="159"/>
      <c r="BS1012" s="159"/>
      <c r="BT1012" s="159"/>
      <c r="BU1012" s="159"/>
      <c r="BV1012" s="159"/>
      <c r="BW1012" s="159"/>
      <c r="BX1012" s="159"/>
      <c r="BY1012" s="159"/>
      <c r="BZ1012" s="159"/>
      <c r="CA1012" s="159"/>
      <c r="CB1012" s="159"/>
      <c r="CC1012" s="159"/>
      <c r="CD1012" s="159"/>
    </row>
    <row r="1013" spans="2:82" s="163" customFormat="1" x14ac:dyDescent="0.2">
      <c r="B1013" s="159"/>
      <c r="C1013" s="159"/>
      <c r="D1013" s="159"/>
      <c r="E1013" s="159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  <c r="CA1013" s="159"/>
      <c r="CB1013" s="159"/>
      <c r="CC1013" s="159"/>
      <c r="CD1013" s="159"/>
    </row>
    <row r="1014" spans="2:82" s="163" customFormat="1" x14ac:dyDescent="0.2">
      <c r="B1014" s="159"/>
      <c r="C1014" s="159"/>
      <c r="D1014" s="159"/>
      <c r="E1014" s="159"/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159"/>
      <c r="BN1014" s="159"/>
      <c r="BO1014" s="159"/>
      <c r="BP1014" s="159"/>
      <c r="BQ1014" s="159"/>
      <c r="BR1014" s="159"/>
      <c r="BS1014" s="159"/>
      <c r="BT1014" s="159"/>
      <c r="BU1014" s="159"/>
      <c r="BV1014" s="159"/>
      <c r="BW1014" s="159"/>
      <c r="BX1014" s="159"/>
      <c r="BY1014" s="159"/>
      <c r="BZ1014" s="159"/>
      <c r="CA1014" s="159"/>
      <c r="CB1014" s="159"/>
      <c r="CC1014" s="159"/>
      <c r="CD1014" s="159"/>
    </row>
    <row r="1015" spans="2:82" s="163" customFormat="1" x14ac:dyDescent="0.2">
      <c r="B1015" s="159"/>
      <c r="C1015" s="159"/>
      <c r="D1015" s="159"/>
      <c r="E1015" s="159"/>
      <c r="F1015" s="159"/>
      <c r="G1015" s="159"/>
      <c r="H1015" s="159"/>
      <c r="I1015" s="159"/>
      <c r="J1015" s="159"/>
      <c r="K1015" s="159"/>
      <c r="L1015" s="159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  <c r="CA1015" s="159"/>
      <c r="CB1015" s="159"/>
      <c r="CC1015" s="159"/>
      <c r="CD1015" s="159"/>
    </row>
    <row r="1016" spans="2:82" s="163" customFormat="1" x14ac:dyDescent="0.2">
      <c r="B1016" s="159"/>
      <c r="C1016" s="159"/>
      <c r="D1016" s="159"/>
      <c r="E1016" s="159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59"/>
      <c r="BK1016" s="159"/>
      <c r="BL1016" s="159"/>
      <c r="BM1016" s="159"/>
      <c r="BN1016" s="159"/>
      <c r="BO1016" s="159"/>
      <c r="BP1016" s="159"/>
      <c r="BQ1016" s="159"/>
      <c r="BR1016" s="159"/>
      <c r="BS1016" s="159"/>
      <c r="BT1016" s="159"/>
      <c r="BU1016" s="159"/>
      <c r="BV1016" s="159"/>
      <c r="BW1016" s="159"/>
      <c r="BX1016" s="159"/>
      <c r="BY1016" s="159"/>
      <c r="BZ1016" s="159"/>
      <c r="CA1016" s="159"/>
      <c r="CB1016" s="159"/>
      <c r="CC1016" s="159"/>
      <c r="CD1016" s="159"/>
    </row>
    <row r="1017" spans="2:82" s="163" customFormat="1" x14ac:dyDescent="0.2">
      <c r="B1017" s="159"/>
      <c r="C1017" s="159"/>
      <c r="D1017" s="159"/>
      <c r="E1017" s="159"/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9"/>
      <c r="Z1017" s="159"/>
      <c r="AA1017" s="159"/>
      <c r="AB1017" s="159"/>
      <c r="AC1017" s="159"/>
      <c r="AD1017" s="159"/>
      <c r="AE1017" s="159"/>
      <c r="AF1017" s="159"/>
      <c r="AG1017" s="159"/>
      <c r="AH1017" s="159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159"/>
      <c r="AX1017" s="159"/>
      <c r="AY1017" s="159"/>
      <c r="AZ1017" s="159"/>
      <c r="BA1017" s="159"/>
      <c r="BB1017" s="159"/>
      <c r="BC1017" s="159"/>
      <c r="BD1017" s="159"/>
      <c r="BE1017" s="159"/>
      <c r="BF1017" s="159"/>
      <c r="BG1017" s="159"/>
      <c r="BH1017" s="159"/>
      <c r="BI1017" s="159"/>
      <c r="BJ1017" s="159"/>
      <c r="BK1017" s="159"/>
      <c r="BL1017" s="159"/>
      <c r="BM1017" s="159"/>
      <c r="BN1017" s="159"/>
      <c r="BO1017" s="159"/>
      <c r="BP1017" s="159"/>
      <c r="BQ1017" s="159"/>
      <c r="BR1017" s="159"/>
      <c r="BS1017" s="159"/>
      <c r="BT1017" s="159"/>
      <c r="BU1017" s="159"/>
      <c r="BV1017" s="159"/>
      <c r="BW1017" s="159"/>
      <c r="BX1017" s="159"/>
      <c r="BY1017" s="159"/>
      <c r="BZ1017" s="159"/>
      <c r="CA1017" s="159"/>
      <c r="CB1017" s="159"/>
      <c r="CC1017" s="159"/>
      <c r="CD1017" s="159"/>
    </row>
    <row r="1018" spans="2:82" s="163" customFormat="1" x14ac:dyDescent="0.2">
      <c r="B1018" s="159"/>
      <c r="C1018" s="159"/>
      <c r="D1018" s="159"/>
      <c r="E1018" s="159"/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9"/>
      <c r="Z1018" s="159"/>
      <c r="AA1018" s="159"/>
      <c r="AB1018" s="159"/>
      <c r="AC1018" s="159"/>
      <c r="AD1018" s="159"/>
      <c r="AE1018" s="159"/>
      <c r="AF1018" s="159"/>
      <c r="AG1018" s="159"/>
      <c r="AH1018" s="159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159"/>
      <c r="AX1018" s="159"/>
      <c r="AY1018" s="159"/>
      <c r="AZ1018" s="159"/>
      <c r="BA1018" s="159"/>
      <c r="BB1018" s="159"/>
      <c r="BC1018" s="159"/>
      <c r="BD1018" s="159"/>
      <c r="BE1018" s="159"/>
      <c r="BF1018" s="159"/>
      <c r="BG1018" s="159"/>
      <c r="BH1018" s="159"/>
      <c r="BI1018" s="159"/>
      <c r="BJ1018" s="159"/>
      <c r="BK1018" s="159"/>
      <c r="BL1018" s="159"/>
      <c r="BM1018" s="159"/>
      <c r="BN1018" s="159"/>
      <c r="BO1018" s="159"/>
      <c r="BP1018" s="159"/>
      <c r="BQ1018" s="159"/>
      <c r="BR1018" s="159"/>
      <c r="BS1018" s="159"/>
      <c r="BT1018" s="159"/>
      <c r="BU1018" s="159"/>
      <c r="BV1018" s="159"/>
      <c r="BW1018" s="159"/>
      <c r="BX1018" s="159"/>
      <c r="BY1018" s="159"/>
      <c r="BZ1018" s="159"/>
      <c r="CA1018" s="159"/>
      <c r="CB1018" s="159"/>
      <c r="CC1018" s="159"/>
      <c r="CD1018" s="159"/>
    </row>
    <row r="1019" spans="2:82" s="163" customFormat="1" x14ac:dyDescent="0.2">
      <c r="B1019" s="159"/>
      <c r="C1019" s="159"/>
      <c r="D1019" s="159"/>
      <c r="E1019" s="159"/>
      <c r="F1019" s="159"/>
      <c r="G1019" s="159"/>
      <c r="H1019" s="159"/>
      <c r="I1019" s="159"/>
      <c r="J1019" s="159"/>
      <c r="K1019" s="159"/>
      <c r="L1019" s="159"/>
      <c r="M1019" s="159"/>
      <c r="N1019" s="159"/>
      <c r="O1019" s="159"/>
      <c r="P1019" s="159"/>
      <c r="Q1019" s="159"/>
      <c r="R1019" s="159"/>
      <c r="S1019" s="159"/>
      <c r="T1019" s="159"/>
      <c r="U1019" s="159"/>
      <c r="V1019" s="159"/>
      <c r="W1019" s="159"/>
      <c r="X1019" s="159"/>
      <c r="Y1019" s="159"/>
      <c r="Z1019" s="159"/>
      <c r="AA1019" s="159"/>
      <c r="AB1019" s="159"/>
      <c r="AC1019" s="159"/>
      <c r="AD1019" s="159"/>
      <c r="AE1019" s="159"/>
      <c r="AF1019" s="159"/>
      <c r="AG1019" s="159"/>
      <c r="AH1019" s="159"/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159"/>
      <c r="AX1019" s="159"/>
      <c r="AY1019" s="159"/>
      <c r="AZ1019" s="159"/>
      <c r="BA1019" s="159"/>
      <c r="BB1019" s="159"/>
      <c r="BC1019" s="159"/>
      <c r="BD1019" s="159"/>
      <c r="BE1019" s="159"/>
      <c r="BF1019" s="159"/>
      <c r="BG1019" s="159"/>
      <c r="BH1019" s="159"/>
      <c r="BI1019" s="159"/>
      <c r="BJ1019" s="159"/>
      <c r="BK1019" s="159"/>
      <c r="BL1019" s="159"/>
      <c r="BM1019" s="159"/>
      <c r="BN1019" s="159"/>
      <c r="BO1019" s="159"/>
      <c r="BP1019" s="159"/>
      <c r="BQ1019" s="159"/>
      <c r="BR1019" s="159"/>
      <c r="BS1019" s="159"/>
      <c r="BT1019" s="159"/>
      <c r="BU1019" s="159"/>
      <c r="BV1019" s="159"/>
      <c r="BW1019" s="159"/>
      <c r="BX1019" s="159"/>
      <c r="BY1019" s="159"/>
      <c r="BZ1019" s="159"/>
      <c r="CA1019" s="159"/>
      <c r="CB1019" s="159"/>
      <c r="CC1019" s="159"/>
      <c r="CD1019" s="159"/>
    </row>
    <row r="1020" spans="2:82" s="163" customFormat="1" x14ac:dyDescent="0.2">
      <c r="B1020" s="159"/>
      <c r="C1020" s="159"/>
      <c r="D1020" s="159"/>
      <c r="E1020" s="159"/>
      <c r="F1020" s="159"/>
      <c r="G1020" s="159"/>
      <c r="H1020" s="159"/>
      <c r="I1020" s="159"/>
      <c r="J1020" s="159"/>
      <c r="K1020" s="159"/>
      <c r="L1020" s="159"/>
      <c r="M1020" s="159"/>
      <c r="N1020" s="159"/>
      <c r="O1020" s="159"/>
      <c r="P1020" s="159"/>
      <c r="Q1020" s="159"/>
      <c r="R1020" s="159"/>
      <c r="S1020" s="159"/>
      <c r="T1020" s="159"/>
      <c r="U1020" s="159"/>
      <c r="V1020" s="159"/>
      <c r="W1020" s="159"/>
      <c r="X1020" s="159"/>
      <c r="Y1020" s="159"/>
      <c r="Z1020" s="159"/>
      <c r="AA1020" s="159"/>
      <c r="AB1020" s="159"/>
      <c r="AC1020" s="159"/>
      <c r="AD1020" s="159"/>
      <c r="AE1020" s="159"/>
      <c r="AF1020" s="159"/>
      <c r="AG1020" s="159"/>
      <c r="AH1020" s="159"/>
      <c r="AI1020" s="159"/>
      <c r="AJ1020" s="159"/>
      <c r="AK1020" s="159"/>
      <c r="AL1020" s="159"/>
      <c r="AM1020" s="159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  <c r="CA1020" s="159"/>
      <c r="CB1020" s="159"/>
      <c r="CC1020" s="159"/>
      <c r="CD1020" s="159"/>
    </row>
    <row r="1021" spans="2:82" s="163" customFormat="1" x14ac:dyDescent="0.2">
      <c r="B1021" s="159"/>
      <c r="C1021" s="159"/>
      <c r="D1021" s="159"/>
      <c r="E1021" s="159"/>
      <c r="F1021" s="159"/>
      <c r="G1021" s="159"/>
      <c r="H1021" s="159"/>
      <c r="I1021" s="159"/>
      <c r="J1021" s="159"/>
      <c r="K1021" s="159"/>
      <c r="L1021" s="159"/>
      <c r="M1021" s="159"/>
      <c r="N1021" s="159"/>
      <c r="O1021" s="159"/>
      <c r="P1021" s="159"/>
      <c r="Q1021" s="159"/>
      <c r="R1021" s="159"/>
      <c r="S1021" s="159"/>
      <c r="T1021" s="159"/>
      <c r="U1021" s="159"/>
      <c r="V1021" s="159"/>
      <c r="W1021" s="159"/>
      <c r="X1021" s="159"/>
      <c r="Y1021" s="159"/>
      <c r="Z1021" s="159"/>
      <c r="AA1021" s="159"/>
      <c r="AB1021" s="159"/>
      <c r="AC1021" s="159"/>
      <c r="AD1021" s="159"/>
      <c r="AE1021" s="159"/>
      <c r="AF1021" s="159"/>
      <c r="AG1021" s="159"/>
      <c r="AH1021" s="159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  <c r="CA1021" s="159"/>
      <c r="CB1021" s="159"/>
      <c r="CC1021" s="159"/>
      <c r="CD1021" s="159"/>
    </row>
    <row r="1022" spans="2:82" s="163" customFormat="1" x14ac:dyDescent="0.2">
      <c r="B1022" s="159"/>
      <c r="C1022" s="159"/>
      <c r="D1022" s="159"/>
      <c r="E1022" s="159"/>
      <c r="F1022" s="159"/>
      <c r="G1022" s="159"/>
      <c r="H1022" s="159"/>
      <c r="I1022" s="159"/>
      <c r="J1022" s="159"/>
      <c r="K1022" s="159"/>
      <c r="L1022" s="159"/>
      <c r="M1022" s="159"/>
      <c r="N1022" s="159"/>
      <c r="O1022" s="159"/>
      <c r="P1022" s="159"/>
      <c r="Q1022" s="159"/>
      <c r="R1022" s="159"/>
      <c r="S1022" s="159"/>
      <c r="T1022" s="159"/>
      <c r="U1022" s="159"/>
      <c r="V1022" s="159"/>
      <c r="W1022" s="159"/>
      <c r="X1022" s="159"/>
      <c r="Y1022" s="159"/>
      <c r="Z1022" s="159"/>
      <c r="AA1022" s="159"/>
      <c r="AB1022" s="159"/>
      <c r="AC1022" s="159"/>
      <c r="AD1022" s="159"/>
      <c r="AE1022" s="159"/>
      <c r="AF1022" s="159"/>
      <c r="AG1022" s="159"/>
      <c r="AH1022" s="159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  <c r="CA1022" s="159"/>
      <c r="CB1022" s="159"/>
      <c r="CC1022" s="159"/>
      <c r="CD1022" s="159"/>
    </row>
    <row r="1023" spans="2:82" s="163" customFormat="1" x14ac:dyDescent="0.2">
      <c r="B1023" s="159"/>
      <c r="C1023" s="159"/>
      <c r="D1023" s="159"/>
      <c r="E1023" s="159"/>
      <c r="F1023" s="159"/>
      <c r="G1023" s="159"/>
      <c r="H1023" s="159"/>
      <c r="I1023" s="159"/>
      <c r="J1023" s="159"/>
      <c r="K1023" s="159"/>
      <c r="L1023" s="159"/>
      <c r="M1023" s="159"/>
      <c r="N1023" s="159"/>
      <c r="O1023" s="159"/>
      <c r="P1023" s="159"/>
      <c r="Q1023" s="159"/>
      <c r="R1023" s="159"/>
      <c r="S1023" s="159"/>
      <c r="T1023" s="159"/>
      <c r="U1023" s="159"/>
      <c r="V1023" s="159"/>
      <c r="W1023" s="159"/>
      <c r="X1023" s="159"/>
      <c r="Y1023" s="159"/>
      <c r="Z1023" s="159"/>
      <c r="AA1023" s="159"/>
      <c r="AB1023" s="159"/>
      <c r="AC1023" s="159"/>
      <c r="AD1023" s="159"/>
      <c r="AE1023" s="159"/>
      <c r="AF1023" s="159"/>
      <c r="AG1023" s="159"/>
      <c r="AH1023" s="159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159"/>
      <c r="AX1023" s="159"/>
      <c r="AY1023" s="159"/>
      <c r="AZ1023" s="159"/>
      <c r="BA1023" s="159"/>
      <c r="BB1023" s="159"/>
      <c r="BC1023" s="159"/>
      <c r="BD1023" s="159"/>
      <c r="BE1023" s="159"/>
      <c r="BF1023" s="159"/>
      <c r="BG1023" s="159"/>
      <c r="BH1023" s="159"/>
      <c r="BI1023" s="159"/>
      <c r="BJ1023" s="159"/>
      <c r="BK1023" s="159"/>
      <c r="BL1023" s="159"/>
      <c r="BM1023" s="159"/>
      <c r="BN1023" s="159"/>
      <c r="BO1023" s="159"/>
      <c r="BP1023" s="159"/>
      <c r="BQ1023" s="159"/>
      <c r="BR1023" s="159"/>
      <c r="BS1023" s="159"/>
      <c r="BT1023" s="159"/>
      <c r="BU1023" s="159"/>
      <c r="BV1023" s="159"/>
      <c r="BW1023" s="159"/>
      <c r="BX1023" s="159"/>
      <c r="BY1023" s="159"/>
      <c r="BZ1023" s="159"/>
      <c r="CA1023" s="159"/>
      <c r="CB1023" s="159"/>
      <c r="CC1023" s="159"/>
      <c r="CD1023" s="159"/>
    </row>
    <row r="1024" spans="2:82" s="163" customFormat="1" x14ac:dyDescent="0.2">
      <c r="B1024" s="159"/>
      <c r="C1024" s="159"/>
      <c r="D1024" s="159"/>
      <c r="E1024" s="159"/>
      <c r="F1024" s="159"/>
      <c r="G1024" s="159"/>
      <c r="H1024" s="159"/>
      <c r="I1024" s="159"/>
      <c r="J1024" s="159"/>
      <c r="K1024" s="159"/>
      <c r="L1024" s="159"/>
      <c r="M1024" s="159"/>
      <c r="N1024" s="159"/>
      <c r="O1024" s="159"/>
      <c r="P1024" s="159"/>
      <c r="Q1024" s="159"/>
      <c r="R1024" s="159"/>
      <c r="S1024" s="159"/>
      <c r="T1024" s="159"/>
      <c r="U1024" s="159"/>
      <c r="V1024" s="159"/>
      <c r="W1024" s="159"/>
      <c r="X1024" s="159"/>
      <c r="Y1024" s="159"/>
      <c r="Z1024" s="159"/>
      <c r="AA1024" s="159"/>
      <c r="AB1024" s="159"/>
      <c r="AC1024" s="159"/>
      <c r="AD1024" s="159"/>
      <c r="AE1024" s="159"/>
      <c r="AF1024" s="159"/>
      <c r="AG1024" s="159"/>
      <c r="AH1024" s="159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159"/>
      <c r="AX1024" s="159"/>
      <c r="AY1024" s="159"/>
      <c r="AZ1024" s="159"/>
      <c r="BA1024" s="159"/>
      <c r="BB1024" s="159"/>
      <c r="BC1024" s="159"/>
      <c r="BD1024" s="159"/>
      <c r="BE1024" s="159"/>
      <c r="BF1024" s="159"/>
      <c r="BG1024" s="159"/>
      <c r="BH1024" s="159"/>
      <c r="BI1024" s="159"/>
      <c r="BJ1024" s="159"/>
      <c r="BK1024" s="159"/>
      <c r="BL1024" s="159"/>
      <c r="BM1024" s="159"/>
      <c r="BN1024" s="159"/>
      <c r="BO1024" s="159"/>
      <c r="BP1024" s="159"/>
      <c r="BQ1024" s="159"/>
      <c r="BR1024" s="159"/>
      <c r="BS1024" s="159"/>
      <c r="BT1024" s="159"/>
      <c r="BU1024" s="159"/>
      <c r="BV1024" s="159"/>
      <c r="BW1024" s="159"/>
      <c r="BX1024" s="159"/>
      <c r="BY1024" s="159"/>
      <c r="BZ1024" s="159"/>
      <c r="CA1024" s="159"/>
      <c r="CB1024" s="159"/>
      <c r="CC1024" s="159"/>
      <c r="CD1024" s="159"/>
    </row>
    <row r="1025" spans="2:82" s="163" customFormat="1" x14ac:dyDescent="0.2">
      <c r="B1025" s="159"/>
      <c r="C1025" s="159"/>
      <c r="D1025" s="159"/>
      <c r="E1025" s="159"/>
      <c r="F1025" s="159"/>
      <c r="G1025" s="159"/>
      <c r="H1025" s="159"/>
      <c r="I1025" s="159"/>
      <c r="J1025" s="159"/>
      <c r="K1025" s="159"/>
      <c r="L1025" s="159"/>
      <c r="M1025" s="159"/>
      <c r="N1025" s="159"/>
      <c r="O1025" s="159"/>
      <c r="P1025" s="159"/>
      <c r="Q1025" s="159"/>
      <c r="R1025" s="159"/>
      <c r="S1025" s="159"/>
      <c r="T1025" s="159"/>
      <c r="U1025" s="159"/>
      <c r="V1025" s="159"/>
      <c r="W1025" s="159"/>
      <c r="X1025" s="159"/>
      <c r="Y1025" s="159"/>
      <c r="Z1025" s="159"/>
      <c r="AA1025" s="159"/>
      <c r="AB1025" s="159"/>
      <c r="AC1025" s="159"/>
      <c r="AD1025" s="159"/>
      <c r="AE1025" s="159"/>
      <c r="AF1025" s="159"/>
      <c r="AG1025" s="159"/>
      <c r="AH1025" s="159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159"/>
      <c r="AX1025" s="159"/>
      <c r="AY1025" s="159"/>
      <c r="AZ1025" s="159"/>
      <c r="BA1025" s="159"/>
      <c r="BB1025" s="159"/>
      <c r="BC1025" s="159"/>
      <c r="BD1025" s="159"/>
      <c r="BE1025" s="159"/>
      <c r="BF1025" s="159"/>
      <c r="BG1025" s="159"/>
      <c r="BH1025" s="159"/>
      <c r="BI1025" s="159"/>
      <c r="BJ1025" s="159"/>
      <c r="BK1025" s="159"/>
      <c r="BL1025" s="159"/>
      <c r="BM1025" s="159"/>
      <c r="BN1025" s="159"/>
      <c r="BO1025" s="159"/>
      <c r="BP1025" s="159"/>
      <c r="BQ1025" s="159"/>
      <c r="BR1025" s="159"/>
      <c r="BS1025" s="159"/>
      <c r="BT1025" s="159"/>
      <c r="BU1025" s="159"/>
      <c r="BV1025" s="159"/>
      <c r="BW1025" s="159"/>
      <c r="BX1025" s="159"/>
      <c r="BY1025" s="159"/>
      <c r="BZ1025" s="159"/>
      <c r="CA1025" s="159"/>
      <c r="CB1025" s="159"/>
      <c r="CC1025" s="159"/>
      <c r="CD1025" s="159"/>
    </row>
    <row r="1026" spans="2:82" s="163" customFormat="1" x14ac:dyDescent="0.2">
      <c r="B1026" s="159"/>
      <c r="C1026" s="159"/>
      <c r="D1026" s="159"/>
      <c r="E1026" s="159"/>
      <c r="F1026" s="159"/>
      <c r="G1026" s="159"/>
      <c r="H1026" s="159"/>
      <c r="I1026" s="159"/>
      <c r="J1026" s="159"/>
      <c r="K1026" s="159"/>
      <c r="L1026" s="159"/>
      <c r="M1026" s="159"/>
      <c r="N1026" s="159"/>
      <c r="O1026" s="159"/>
      <c r="P1026" s="159"/>
      <c r="Q1026" s="159"/>
      <c r="R1026" s="159"/>
      <c r="S1026" s="159"/>
      <c r="T1026" s="159"/>
      <c r="U1026" s="159"/>
      <c r="V1026" s="159"/>
      <c r="W1026" s="159"/>
      <c r="X1026" s="159"/>
      <c r="Y1026" s="159"/>
      <c r="Z1026" s="159"/>
      <c r="AA1026" s="159"/>
      <c r="AB1026" s="159"/>
      <c r="AC1026" s="159"/>
      <c r="AD1026" s="159"/>
      <c r="AE1026" s="159"/>
      <c r="AF1026" s="159"/>
      <c r="AG1026" s="159"/>
      <c r="AH1026" s="159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159"/>
      <c r="AX1026" s="159"/>
      <c r="AY1026" s="159"/>
      <c r="AZ1026" s="159"/>
      <c r="BA1026" s="159"/>
      <c r="BB1026" s="159"/>
      <c r="BC1026" s="159"/>
      <c r="BD1026" s="159"/>
      <c r="BE1026" s="159"/>
      <c r="BF1026" s="159"/>
      <c r="BG1026" s="159"/>
      <c r="BH1026" s="159"/>
      <c r="BI1026" s="159"/>
      <c r="BJ1026" s="159"/>
      <c r="BK1026" s="159"/>
      <c r="BL1026" s="159"/>
      <c r="BM1026" s="159"/>
      <c r="BN1026" s="159"/>
      <c r="BO1026" s="159"/>
      <c r="BP1026" s="159"/>
      <c r="BQ1026" s="159"/>
      <c r="BR1026" s="159"/>
      <c r="BS1026" s="159"/>
      <c r="BT1026" s="159"/>
      <c r="BU1026" s="159"/>
      <c r="BV1026" s="159"/>
      <c r="BW1026" s="159"/>
      <c r="BX1026" s="159"/>
      <c r="BY1026" s="159"/>
      <c r="BZ1026" s="159"/>
      <c r="CA1026" s="159"/>
      <c r="CB1026" s="159"/>
      <c r="CC1026" s="159"/>
      <c r="CD1026" s="159"/>
    </row>
    <row r="1027" spans="2:82" s="163" customFormat="1" x14ac:dyDescent="0.2">
      <c r="B1027" s="159"/>
      <c r="C1027" s="159"/>
      <c r="D1027" s="159"/>
      <c r="E1027" s="159"/>
      <c r="F1027" s="159"/>
      <c r="G1027" s="159"/>
      <c r="H1027" s="159"/>
      <c r="I1027" s="159"/>
      <c r="J1027" s="159"/>
      <c r="K1027" s="159"/>
      <c r="L1027" s="159"/>
      <c r="M1027" s="159"/>
      <c r="N1027" s="159"/>
      <c r="O1027" s="159"/>
      <c r="P1027" s="159"/>
      <c r="Q1027" s="159"/>
      <c r="R1027" s="159"/>
      <c r="S1027" s="159"/>
      <c r="T1027" s="159"/>
      <c r="U1027" s="159"/>
      <c r="V1027" s="159"/>
      <c r="W1027" s="159"/>
      <c r="X1027" s="159"/>
      <c r="Y1027" s="159"/>
      <c r="Z1027" s="159"/>
      <c r="AA1027" s="159"/>
      <c r="AB1027" s="159"/>
      <c r="AC1027" s="159"/>
      <c r="AD1027" s="159"/>
      <c r="AE1027" s="159"/>
      <c r="AF1027" s="159"/>
      <c r="AG1027" s="159"/>
      <c r="AH1027" s="159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59"/>
      <c r="BK1027" s="159"/>
      <c r="BL1027" s="159"/>
      <c r="BM1027" s="159"/>
      <c r="BN1027" s="159"/>
      <c r="BO1027" s="159"/>
      <c r="BP1027" s="159"/>
      <c r="BQ1027" s="159"/>
      <c r="BR1027" s="159"/>
      <c r="BS1027" s="159"/>
      <c r="BT1027" s="159"/>
      <c r="BU1027" s="159"/>
      <c r="BV1027" s="159"/>
      <c r="BW1027" s="159"/>
      <c r="BX1027" s="159"/>
      <c r="BY1027" s="159"/>
      <c r="BZ1027" s="159"/>
      <c r="CA1027" s="159"/>
      <c r="CB1027" s="159"/>
      <c r="CC1027" s="159"/>
      <c r="CD1027" s="159"/>
    </row>
    <row r="1028" spans="2:82" s="163" customFormat="1" x14ac:dyDescent="0.2">
      <c r="B1028" s="159"/>
      <c r="C1028" s="159"/>
      <c r="D1028" s="159"/>
      <c r="E1028" s="159"/>
      <c r="F1028" s="159"/>
      <c r="G1028" s="159"/>
      <c r="H1028" s="159"/>
      <c r="I1028" s="159"/>
      <c r="J1028" s="159"/>
      <c r="K1028" s="159"/>
      <c r="L1028" s="159"/>
      <c r="M1028" s="159"/>
      <c r="N1028" s="159"/>
      <c r="O1028" s="159"/>
      <c r="P1028" s="159"/>
      <c r="Q1028" s="159"/>
      <c r="R1028" s="159"/>
      <c r="S1028" s="159"/>
      <c r="T1028" s="159"/>
      <c r="U1028" s="159"/>
      <c r="V1028" s="159"/>
      <c r="W1028" s="159"/>
      <c r="X1028" s="159"/>
      <c r="Y1028" s="159"/>
      <c r="Z1028" s="159"/>
      <c r="AA1028" s="159"/>
      <c r="AB1028" s="159"/>
      <c r="AC1028" s="159"/>
      <c r="AD1028" s="159"/>
      <c r="AE1028" s="159"/>
      <c r="AF1028" s="159"/>
      <c r="AG1028" s="159"/>
      <c r="AH1028" s="159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  <c r="BD1028" s="159"/>
      <c r="BE1028" s="159"/>
      <c r="BF1028" s="159"/>
      <c r="BG1028" s="159"/>
      <c r="BH1028" s="159"/>
      <c r="BI1028" s="159"/>
      <c r="BJ1028" s="159"/>
      <c r="BK1028" s="159"/>
      <c r="BL1028" s="159"/>
      <c r="BM1028" s="159"/>
      <c r="BN1028" s="159"/>
      <c r="BO1028" s="159"/>
      <c r="BP1028" s="159"/>
      <c r="BQ1028" s="159"/>
      <c r="BR1028" s="159"/>
      <c r="BS1028" s="159"/>
      <c r="BT1028" s="159"/>
      <c r="BU1028" s="159"/>
      <c r="BV1028" s="159"/>
      <c r="BW1028" s="159"/>
      <c r="BX1028" s="159"/>
      <c r="BY1028" s="159"/>
      <c r="BZ1028" s="159"/>
      <c r="CA1028" s="159"/>
      <c r="CB1028" s="159"/>
      <c r="CC1028" s="159"/>
      <c r="CD1028" s="159"/>
    </row>
    <row r="1029" spans="2:82" s="163" customFormat="1" x14ac:dyDescent="0.2">
      <c r="B1029" s="159"/>
      <c r="C1029" s="159"/>
      <c r="D1029" s="159"/>
      <c r="E1029" s="159"/>
      <c r="F1029" s="159"/>
      <c r="G1029" s="159"/>
      <c r="H1029" s="159"/>
      <c r="I1029" s="159"/>
      <c r="J1029" s="159"/>
      <c r="K1029" s="159"/>
      <c r="L1029" s="159"/>
      <c r="M1029" s="159"/>
      <c r="N1029" s="159"/>
      <c r="O1029" s="159"/>
      <c r="P1029" s="159"/>
      <c r="Q1029" s="159"/>
      <c r="R1029" s="159"/>
      <c r="S1029" s="159"/>
      <c r="T1029" s="159"/>
      <c r="U1029" s="159"/>
      <c r="V1029" s="159"/>
      <c r="W1029" s="159"/>
      <c r="X1029" s="159"/>
      <c r="Y1029" s="159"/>
      <c r="Z1029" s="159"/>
      <c r="AA1029" s="159"/>
      <c r="AB1029" s="159"/>
      <c r="AC1029" s="159"/>
      <c r="AD1029" s="159"/>
      <c r="AE1029" s="159"/>
      <c r="AF1029" s="159"/>
      <c r="AG1029" s="159"/>
      <c r="AH1029" s="159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  <c r="BD1029" s="159"/>
      <c r="BE1029" s="159"/>
      <c r="BF1029" s="159"/>
      <c r="BG1029" s="159"/>
      <c r="BH1029" s="159"/>
      <c r="BI1029" s="159"/>
      <c r="BJ1029" s="159"/>
      <c r="BK1029" s="159"/>
      <c r="BL1029" s="159"/>
      <c r="BM1029" s="159"/>
      <c r="BN1029" s="159"/>
      <c r="BO1029" s="159"/>
      <c r="BP1029" s="159"/>
      <c r="BQ1029" s="159"/>
      <c r="BR1029" s="159"/>
      <c r="BS1029" s="159"/>
      <c r="BT1029" s="159"/>
      <c r="BU1029" s="159"/>
      <c r="BV1029" s="159"/>
      <c r="BW1029" s="159"/>
      <c r="BX1029" s="159"/>
      <c r="BY1029" s="159"/>
      <c r="BZ1029" s="159"/>
      <c r="CA1029" s="159"/>
      <c r="CB1029" s="159"/>
      <c r="CC1029" s="159"/>
      <c r="CD1029" s="159"/>
    </row>
    <row r="1030" spans="2:82" s="163" customFormat="1" x14ac:dyDescent="0.2">
      <c r="B1030" s="159"/>
      <c r="C1030" s="159"/>
      <c r="D1030" s="159"/>
      <c r="E1030" s="159"/>
      <c r="F1030" s="159"/>
      <c r="G1030" s="159"/>
      <c r="H1030" s="159"/>
      <c r="I1030" s="159"/>
      <c r="J1030" s="159"/>
      <c r="K1030" s="159"/>
      <c r="L1030" s="159"/>
      <c r="M1030" s="159"/>
      <c r="N1030" s="159"/>
      <c r="O1030" s="159"/>
      <c r="P1030" s="159"/>
      <c r="Q1030" s="159"/>
      <c r="R1030" s="159"/>
      <c r="S1030" s="159"/>
      <c r="T1030" s="159"/>
      <c r="U1030" s="159"/>
      <c r="V1030" s="159"/>
      <c r="W1030" s="159"/>
      <c r="X1030" s="159"/>
      <c r="Y1030" s="159"/>
      <c r="Z1030" s="159"/>
      <c r="AA1030" s="159"/>
      <c r="AB1030" s="159"/>
      <c r="AC1030" s="159"/>
      <c r="AD1030" s="159"/>
      <c r="AE1030" s="159"/>
      <c r="AF1030" s="159"/>
      <c r="AG1030" s="159"/>
      <c r="AH1030" s="159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  <c r="BD1030" s="159"/>
      <c r="BE1030" s="159"/>
      <c r="BF1030" s="159"/>
      <c r="BG1030" s="159"/>
      <c r="BH1030" s="159"/>
      <c r="BI1030" s="159"/>
      <c r="BJ1030" s="159"/>
      <c r="BK1030" s="159"/>
      <c r="BL1030" s="159"/>
      <c r="BM1030" s="159"/>
      <c r="BN1030" s="159"/>
      <c r="BO1030" s="159"/>
      <c r="BP1030" s="159"/>
      <c r="BQ1030" s="159"/>
      <c r="BR1030" s="159"/>
      <c r="BS1030" s="159"/>
      <c r="BT1030" s="159"/>
      <c r="BU1030" s="159"/>
      <c r="BV1030" s="159"/>
      <c r="BW1030" s="159"/>
      <c r="BX1030" s="159"/>
      <c r="BY1030" s="159"/>
      <c r="BZ1030" s="159"/>
      <c r="CA1030" s="159"/>
      <c r="CB1030" s="159"/>
      <c r="CC1030" s="159"/>
      <c r="CD1030" s="159"/>
    </row>
    <row r="1031" spans="2:82" s="163" customFormat="1" x14ac:dyDescent="0.2">
      <c r="B1031" s="159"/>
      <c r="C1031" s="159"/>
      <c r="D1031" s="159"/>
      <c r="E1031" s="159"/>
      <c r="F1031" s="159"/>
      <c r="G1031" s="159"/>
      <c r="H1031" s="159"/>
      <c r="I1031" s="159"/>
      <c r="J1031" s="159"/>
      <c r="K1031" s="159"/>
      <c r="L1031" s="159"/>
      <c r="M1031" s="159"/>
      <c r="N1031" s="159"/>
      <c r="O1031" s="159"/>
      <c r="P1031" s="159"/>
      <c r="Q1031" s="159"/>
      <c r="R1031" s="159"/>
      <c r="S1031" s="159"/>
      <c r="T1031" s="159"/>
      <c r="U1031" s="159"/>
      <c r="V1031" s="159"/>
      <c r="W1031" s="159"/>
      <c r="X1031" s="159"/>
      <c r="Y1031" s="159"/>
      <c r="Z1031" s="159"/>
      <c r="AA1031" s="159"/>
      <c r="AB1031" s="159"/>
      <c r="AC1031" s="159"/>
      <c r="AD1031" s="159"/>
      <c r="AE1031" s="159"/>
      <c r="AF1031" s="159"/>
      <c r="AG1031" s="159"/>
      <c r="AH1031" s="159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  <c r="BD1031" s="159"/>
      <c r="BE1031" s="159"/>
      <c r="BF1031" s="159"/>
      <c r="BG1031" s="159"/>
      <c r="BH1031" s="159"/>
      <c r="BI1031" s="159"/>
      <c r="BJ1031" s="159"/>
      <c r="BK1031" s="159"/>
      <c r="BL1031" s="159"/>
      <c r="BM1031" s="159"/>
      <c r="BN1031" s="159"/>
      <c r="BO1031" s="159"/>
      <c r="BP1031" s="159"/>
      <c r="BQ1031" s="159"/>
      <c r="BR1031" s="159"/>
      <c r="BS1031" s="159"/>
      <c r="BT1031" s="159"/>
      <c r="BU1031" s="159"/>
      <c r="BV1031" s="159"/>
      <c r="BW1031" s="159"/>
      <c r="BX1031" s="159"/>
      <c r="BY1031" s="159"/>
      <c r="BZ1031" s="159"/>
      <c r="CA1031" s="159"/>
      <c r="CB1031" s="159"/>
      <c r="CC1031" s="159"/>
      <c r="CD1031" s="159"/>
    </row>
    <row r="1032" spans="2:82" s="163" customFormat="1" x14ac:dyDescent="0.2">
      <c r="B1032" s="159"/>
      <c r="C1032" s="159"/>
      <c r="D1032" s="159"/>
      <c r="E1032" s="159"/>
      <c r="F1032" s="159"/>
      <c r="G1032" s="159"/>
      <c r="H1032" s="159"/>
      <c r="I1032" s="159"/>
      <c r="J1032" s="159"/>
      <c r="K1032" s="159"/>
      <c r="L1032" s="159"/>
      <c r="M1032" s="159"/>
      <c r="N1032" s="159"/>
      <c r="O1032" s="159"/>
      <c r="P1032" s="159"/>
      <c r="Q1032" s="159"/>
      <c r="R1032" s="159"/>
      <c r="S1032" s="159"/>
      <c r="T1032" s="159"/>
      <c r="U1032" s="159"/>
      <c r="V1032" s="159"/>
      <c r="W1032" s="159"/>
      <c r="X1032" s="159"/>
      <c r="Y1032" s="159"/>
      <c r="Z1032" s="159"/>
      <c r="AA1032" s="159"/>
      <c r="AB1032" s="159"/>
      <c r="AC1032" s="159"/>
      <c r="AD1032" s="159"/>
      <c r="AE1032" s="159"/>
      <c r="AF1032" s="159"/>
      <c r="AG1032" s="159"/>
      <c r="AH1032" s="159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  <c r="BD1032" s="159"/>
      <c r="BE1032" s="159"/>
      <c r="BF1032" s="159"/>
      <c r="BG1032" s="159"/>
      <c r="BH1032" s="159"/>
      <c r="BI1032" s="159"/>
      <c r="BJ1032" s="159"/>
      <c r="BK1032" s="159"/>
      <c r="BL1032" s="159"/>
      <c r="BM1032" s="159"/>
      <c r="BN1032" s="159"/>
      <c r="BO1032" s="159"/>
      <c r="BP1032" s="159"/>
      <c r="BQ1032" s="159"/>
      <c r="BR1032" s="159"/>
      <c r="BS1032" s="159"/>
      <c r="BT1032" s="159"/>
      <c r="BU1032" s="159"/>
      <c r="BV1032" s="159"/>
      <c r="BW1032" s="159"/>
      <c r="BX1032" s="159"/>
      <c r="BY1032" s="159"/>
      <c r="BZ1032" s="159"/>
      <c r="CA1032" s="159"/>
      <c r="CB1032" s="159"/>
      <c r="CC1032" s="159"/>
      <c r="CD1032" s="159"/>
    </row>
    <row r="1033" spans="2:82" s="163" customFormat="1" x14ac:dyDescent="0.2">
      <c r="B1033" s="159"/>
      <c r="C1033" s="159"/>
      <c r="D1033" s="159"/>
      <c r="E1033" s="159"/>
      <c r="F1033" s="159"/>
      <c r="G1033" s="159"/>
      <c r="H1033" s="159"/>
      <c r="I1033" s="159"/>
      <c r="J1033" s="159"/>
      <c r="K1033" s="159"/>
      <c r="L1033" s="159"/>
      <c r="M1033" s="159"/>
      <c r="N1033" s="159"/>
      <c r="O1033" s="159"/>
      <c r="P1033" s="159"/>
      <c r="Q1033" s="159"/>
      <c r="R1033" s="159"/>
      <c r="S1033" s="159"/>
      <c r="T1033" s="159"/>
      <c r="U1033" s="159"/>
      <c r="V1033" s="159"/>
      <c r="W1033" s="159"/>
      <c r="X1033" s="159"/>
      <c r="Y1033" s="159"/>
      <c r="Z1033" s="159"/>
      <c r="AA1033" s="159"/>
      <c r="AB1033" s="159"/>
      <c r="AC1033" s="159"/>
      <c r="AD1033" s="159"/>
      <c r="AE1033" s="159"/>
      <c r="AF1033" s="159"/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  <c r="BD1033" s="159"/>
      <c r="BE1033" s="159"/>
      <c r="BF1033" s="159"/>
      <c r="BG1033" s="159"/>
      <c r="BH1033" s="159"/>
      <c r="BI1033" s="159"/>
      <c r="BJ1033" s="159"/>
      <c r="BK1033" s="159"/>
      <c r="BL1033" s="159"/>
      <c r="BM1033" s="159"/>
      <c r="BN1033" s="159"/>
      <c r="BO1033" s="159"/>
      <c r="BP1033" s="159"/>
      <c r="BQ1033" s="159"/>
      <c r="BR1033" s="159"/>
      <c r="BS1033" s="159"/>
      <c r="BT1033" s="159"/>
      <c r="BU1033" s="159"/>
      <c r="BV1033" s="159"/>
      <c r="BW1033" s="159"/>
      <c r="BX1033" s="159"/>
      <c r="BY1033" s="159"/>
      <c r="BZ1033" s="159"/>
      <c r="CA1033" s="159"/>
      <c r="CB1033" s="159"/>
      <c r="CC1033" s="159"/>
      <c r="CD1033" s="159"/>
    </row>
    <row r="1034" spans="2:82" s="163" customFormat="1" x14ac:dyDescent="0.2">
      <c r="B1034" s="159"/>
      <c r="C1034" s="159"/>
      <c r="D1034" s="159"/>
      <c r="E1034" s="159"/>
      <c r="F1034" s="159"/>
      <c r="G1034" s="159"/>
      <c r="H1034" s="159"/>
      <c r="I1034" s="159"/>
      <c r="J1034" s="159"/>
      <c r="K1034" s="159"/>
      <c r="L1034" s="159"/>
      <c r="M1034" s="159"/>
      <c r="N1034" s="159"/>
      <c r="O1034" s="159"/>
      <c r="P1034" s="159"/>
      <c r="Q1034" s="159"/>
      <c r="R1034" s="159"/>
      <c r="S1034" s="159"/>
      <c r="T1034" s="159"/>
      <c r="U1034" s="159"/>
      <c r="V1034" s="159"/>
      <c r="W1034" s="159"/>
      <c r="X1034" s="159"/>
      <c r="Y1034" s="159"/>
      <c r="Z1034" s="159"/>
      <c r="AA1034" s="159"/>
      <c r="AB1034" s="159"/>
      <c r="AC1034" s="159"/>
      <c r="AD1034" s="159"/>
      <c r="AE1034" s="159"/>
      <c r="AF1034" s="159"/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  <c r="BD1034" s="159"/>
      <c r="BE1034" s="159"/>
      <c r="BF1034" s="159"/>
      <c r="BG1034" s="159"/>
      <c r="BH1034" s="159"/>
      <c r="BI1034" s="159"/>
      <c r="BJ1034" s="159"/>
      <c r="BK1034" s="159"/>
      <c r="BL1034" s="159"/>
      <c r="BM1034" s="159"/>
      <c r="BN1034" s="159"/>
      <c r="BO1034" s="159"/>
      <c r="BP1034" s="159"/>
      <c r="BQ1034" s="159"/>
      <c r="BR1034" s="159"/>
      <c r="BS1034" s="159"/>
      <c r="BT1034" s="159"/>
      <c r="BU1034" s="159"/>
      <c r="BV1034" s="159"/>
      <c r="BW1034" s="159"/>
      <c r="BX1034" s="159"/>
      <c r="BY1034" s="159"/>
      <c r="BZ1034" s="159"/>
      <c r="CA1034" s="159"/>
      <c r="CB1034" s="159"/>
      <c r="CC1034" s="159"/>
      <c r="CD1034" s="159"/>
    </row>
    <row r="1035" spans="2:82" s="163" customFormat="1" x14ac:dyDescent="0.2">
      <c r="B1035" s="159"/>
      <c r="C1035" s="159"/>
      <c r="D1035" s="159"/>
      <c r="E1035" s="159"/>
      <c r="F1035" s="159"/>
      <c r="G1035" s="159"/>
      <c r="H1035" s="159"/>
      <c r="I1035" s="159"/>
      <c r="J1035" s="159"/>
      <c r="K1035" s="159"/>
      <c r="L1035" s="159"/>
      <c r="M1035" s="159"/>
      <c r="N1035" s="159"/>
      <c r="O1035" s="159"/>
      <c r="P1035" s="159"/>
      <c r="Q1035" s="159"/>
      <c r="R1035" s="159"/>
      <c r="S1035" s="159"/>
      <c r="T1035" s="159"/>
      <c r="U1035" s="159"/>
      <c r="V1035" s="159"/>
      <c r="W1035" s="159"/>
      <c r="X1035" s="159"/>
      <c r="Y1035" s="159"/>
      <c r="Z1035" s="159"/>
      <c r="AA1035" s="159"/>
      <c r="AB1035" s="159"/>
      <c r="AC1035" s="159"/>
      <c r="AD1035" s="159"/>
      <c r="AE1035" s="159"/>
      <c r="AF1035" s="159"/>
      <c r="AG1035" s="159"/>
      <c r="AH1035" s="159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  <c r="BD1035" s="159"/>
      <c r="BE1035" s="159"/>
      <c r="BF1035" s="159"/>
      <c r="BG1035" s="159"/>
      <c r="BH1035" s="159"/>
      <c r="BI1035" s="159"/>
      <c r="BJ1035" s="159"/>
      <c r="BK1035" s="159"/>
      <c r="BL1035" s="159"/>
      <c r="BM1035" s="159"/>
      <c r="BN1035" s="159"/>
      <c r="BO1035" s="159"/>
      <c r="BP1035" s="159"/>
      <c r="BQ1035" s="159"/>
      <c r="BR1035" s="159"/>
      <c r="BS1035" s="159"/>
      <c r="BT1035" s="159"/>
      <c r="BU1035" s="159"/>
      <c r="BV1035" s="159"/>
      <c r="BW1035" s="159"/>
      <c r="BX1035" s="159"/>
      <c r="BY1035" s="159"/>
      <c r="BZ1035" s="159"/>
      <c r="CA1035" s="159"/>
      <c r="CB1035" s="159"/>
      <c r="CC1035" s="159"/>
      <c r="CD1035" s="159"/>
    </row>
    <row r="1036" spans="2:82" s="163" customFormat="1" x14ac:dyDescent="0.2">
      <c r="B1036" s="159"/>
      <c r="C1036" s="159"/>
      <c r="D1036" s="159"/>
      <c r="E1036" s="159"/>
      <c r="F1036" s="159"/>
      <c r="G1036" s="159"/>
      <c r="H1036" s="159"/>
      <c r="I1036" s="159"/>
      <c r="J1036" s="159"/>
      <c r="K1036" s="159"/>
      <c r="L1036" s="159"/>
      <c r="M1036" s="159"/>
      <c r="N1036" s="159"/>
      <c r="O1036" s="159"/>
      <c r="P1036" s="159"/>
      <c r="Q1036" s="159"/>
      <c r="R1036" s="159"/>
      <c r="S1036" s="159"/>
      <c r="T1036" s="159"/>
      <c r="U1036" s="159"/>
      <c r="V1036" s="159"/>
      <c r="W1036" s="159"/>
      <c r="X1036" s="159"/>
      <c r="Y1036" s="159"/>
      <c r="Z1036" s="159"/>
      <c r="AA1036" s="159"/>
      <c r="AB1036" s="159"/>
      <c r="AC1036" s="159"/>
      <c r="AD1036" s="159"/>
      <c r="AE1036" s="159"/>
      <c r="AF1036" s="159"/>
      <c r="AG1036" s="159"/>
      <c r="AH1036" s="159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159"/>
      <c r="AX1036" s="159"/>
      <c r="AY1036" s="159"/>
      <c r="AZ1036" s="159"/>
      <c r="BA1036" s="159"/>
      <c r="BB1036" s="159"/>
      <c r="BC1036" s="159"/>
      <c r="BD1036" s="159"/>
      <c r="BE1036" s="159"/>
      <c r="BF1036" s="159"/>
      <c r="BG1036" s="159"/>
      <c r="BH1036" s="159"/>
      <c r="BI1036" s="159"/>
      <c r="BJ1036" s="159"/>
      <c r="BK1036" s="159"/>
      <c r="BL1036" s="159"/>
      <c r="BM1036" s="159"/>
      <c r="BN1036" s="159"/>
      <c r="BO1036" s="159"/>
      <c r="BP1036" s="159"/>
      <c r="BQ1036" s="159"/>
      <c r="BR1036" s="159"/>
      <c r="BS1036" s="159"/>
      <c r="BT1036" s="159"/>
      <c r="BU1036" s="159"/>
      <c r="BV1036" s="159"/>
      <c r="BW1036" s="159"/>
      <c r="BX1036" s="159"/>
      <c r="BY1036" s="159"/>
      <c r="BZ1036" s="159"/>
      <c r="CA1036" s="159"/>
      <c r="CB1036" s="159"/>
      <c r="CC1036" s="159"/>
      <c r="CD1036" s="159"/>
    </row>
    <row r="1037" spans="2:82" s="163" customFormat="1" x14ac:dyDescent="0.2">
      <c r="B1037" s="159"/>
      <c r="C1037" s="159"/>
      <c r="D1037" s="159"/>
      <c r="E1037" s="159"/>
      <c r="F1037" s="159"/>
      <c r="G1037" s="159"/>
      <c r="H1037" s="159"/>
      <c r="I1037" s="159"/>
      <c r="J1037" s="159"/>
      <c r="K1037" s="159"/>
      <c r="L1037" s="159"/>
      <c r="M1037" s="159"/>
      <c r="N1037" s="159"/>
      <c r="O1037" s="159"/>
      <c r="P1037" s="159"/>
      <c r="Q1037" s="159"/>
      <c r="R1037" s="159"/>
      <c r="S1037" s="159"/>
      <c r="T1037" s="159"/>
      <c r="U1037" s="159"/>
      <c r="V1037" s="159"/>
      <c r="W1037" s="159"/>
      <c r="X1037" s="159"/>
      <c r="Y1037" s="159"/>
      <c r="Z1037" s="159"/>
      <c r="AA1037" s="159"/>
      <c r="AB1037" s="159"/>
      <c r="AC1037" s="159"/>
      <c r="AD1037" s="159"/>
      <c r="AE1037" s="159"/>
      <c r="AF1037" s="159"/>
      <c r="AG1037" s="159"/>
      <c r="AH1037" s="159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159"/>
      <c r="AX1037" s="159"/>
      <c r="AY1037" s="159"/>
      <c r="AZ1037" s="159"/>
      <c r="BA1037" s="159"/>
      <c r="BB1037" s="159"/>
      <c r="BC1037" s="159"/>
      <c r="BD1037" s="159"/>
      <c r="BE1037" s="159"/>
      <c r="BF1037" s="159"/>
      <c r="BG1037" s="159"/>
      <c r="BH1037" s="159"/>
      <c r="BI1037" s="159"/>
      <c r="BJ1037" s="159"/>
      <c r="BK1037" s="159"/>
      <c r="BL1037" s="159"/>
      <c r="BM1037" s="159"/>
      <c r="BN1037" s="159"/>
      <c r="BO1037" s="159"/>
      <c r="BP1037" s="159"/>
      <c r="BQ1037" s="159"/>
      <c r="BR1037" s="159"/>
      <c r="BS1037" s="159"/>
      <c r="BT1037" s="159"/>
      <c r="BU1037" s="159"/>
      <c r="BV1037" s="159"/>
      <c r="BW1037" s="159"/>
      <c r="BX1037" s="159"/>
      <c r="BY1037" s="159"/>
      <c r="BZ1037" s="159"/>
      <c r="CA1037" s="159"/>
      <c r="CB1037" s="159"/>
      <c r="CC1037" s="159"/>
      <c r="CD1037" s="159"/>
    </row>
    <row r="1038" spans="2:82" s="163" customFormat="1" x14ac:dyDescent="0.2">
      <c r="B1038" s="159"/>
      <c r="C1038" s="159"/>
      <c r="D1038" s="159"/>
      <c r="E1038" s="159"/>
      <c r="F1038" s="159"/>
      <c r="G1038" s="159"/>
      <c r="H1038" s="159"/>
      <c r="I1038" s="159"/>
      <c r="J1038" s="159"/>
      <c r="K1038" s="159"/>
      <c r="L1038" s="159"/>
      <c r="M1038" s="159"/>
      <c r="N1038" s="159"/>
      <c r="O1038" s="159"/>
      <c r="P1038" s="159"/>
      <c r="Q1038" s="159"/>
      <c r="R1038" s="159"/>
      <c r="S1038" s="159"/>
      <c r="T1038" s="159"/>
      <c r="U1038" s="159"/>
      <c r="V1038" s="159"/>
      <c r="W1038" s="159"/>
      <c r="X1038" s="159"/>
      <c r="Y1038" s="159"/>
      <c r="Z1038" s="159"/>
      <c r="AA1038" s="159"/>
      <c r="AB1038" s="159"/>
      <c r="AC1038" s="159"/>
      <c r="AD1038" s="159"/>
      <c r="AE1038" s="159"/>
      <c r="AF1038" s="159"/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59"/>
      <c r="BK1038" s="159"/>
      <c r="BL1038" s="159"/>
      <c r="BM1038" s="159"/>
      <c r="BN1038" s="159"/>
      <c r="BO1038" s="159"/>
      <c r="BP1038" s="159"/>
      <c r="BQ1038" s="159"/>
      <c r="BR1038" s="159"/>
      <c r="BS1038" s="159"/>
      <c r="BT1038" s="159"/>
      <c r="BU1038" s="159"/>
      <c r="BV1038" s="159"/>
      <c r="BW1038" s="159"/>
      <c r="BX1038" s="159"/>
      <c r="BY1038" s="159"/>
      <c r="BZ1038" s="159"/>
      <c r="CA1038" s="159"/>
      <c r="CB1038" s="159"/>
      <c r="CC1038" s="159"/>
      <c r="CD1038" s="159"/>
    </row>
    <row r="1039" spans="2:82" s="163" customFormat="1" x14ac:dyDescent="0.2">
      <c r="B1039" s="159"/>
      <c r="C1039" s="159"/>
      <c r="D1039" s="159"/>
      <c r="E1039" s="159"/>
      <c r="F1039" s="159"/>
      <c r="G1039" s="159"/>
      <c r="H1039" s="159"/>
      <c r="I1039" s="159"/>
      <c r="J1039" s="159"/>
      <c r="K1039" s="159"/>
      <c r="L1039" s="159"/>
      <c r="M1039" s="159"/>
      <c r="N1039" s="159"/>
      <c r="O1039" s="159"/>
      <c r="P1039" s="159"/>
      <c r="Q1039" s="159"/>
      <c r="R1039" s="159"/>
      <c r="S1039" s="159"/>
      <c r="T1039" s="159"/>
      <c r="U1039" s="159"/>
      <c r="V1039" s="159"/>
      <c r="W1039" s="159"/>
      <c r="X1039" s="159"/>
      <c r="Y1039" s="159"/>
      <c r="Z1039" s="159"/>
      <c r="AA1039" s="159"/>
      <c r="AB1039" s="159"/>
      <c r="AC1039" s="159"/>
      <c r="AD1039" s="159"/>
      <c r="AE1039" s="159"/>
      <c r="AF1039" s="159"/>
      <c r="AG1039" s="159"/>
      <c r="AH1039" s="159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159"/>
      <c r="AX1039" s="159"/>
      <c r="AY1039" s="159"/>
      <c r="AZ1039" s="159"/>
      <c r="BA1039" s="159"/>
      <c r="BB1039" s="159"/>
      <c r="BC1039" s="159"/>
      <c r="BD1039" s="159"/>
      <c r="BE1039" s="159"/>
      <c r="BF1039" s="159"/>
      <c r="BG1039" s="159"/>
      <c r="BH1039" s="159"/>
      <c r="BI1039" s="159"/>
      <c r="BJ1039" s="159"/>
      <c r="BK1039" s="159"/>
      <c r="BL1039" s="159"/>
      <c r="BM1039" s="159"/>
      <c r="BN1039" s="159"/>
      <c r="BO1039" s="159"/>
      <c r="BP1039" s="159"/>
      <c r="BQ1039" s="159"/>
      <c r="BR1039" s="159"/>
      <c r="BS1039" s="159"/>
      <c r="BT1039" s="159"/>
      <c r="BU1039" s="159"/>
      <c r="BV1039" s="159"/>
      <c r="BW1039" s="159"/>
      <c r="BX1039" s="159"/>
      <c r="BY1039" s="159"/>
      <c r="BZ1039" s="159"/>
      <c r="CA1039" s="159"/>
      <c r="CB1039" s="159"/>
      <c r="CC1039" s="159"/>
      <c r="CD1039" s="159"/>
    </row>
    <row r="1040" spans="2:82" s="163" customFormat="1" x14ac:dyDescent="0.2">
      <c r="B1040" s="159"/>
      <c r="C1040" s="159"/>
      <c r="D1040" s="159"/>
      <c r="E1040" s="159"/>
      <c r="F1040" s="159"/>
      <c r="G1040" s="159"/>
      <c r="H1040" s="159"/>
      <c r="I1040" s="159"/>
      <c r="J1040" s="159"/>
      <c r="K1040" s="159"/>
      <c r="L1040" s="159"/>
      <c r="M1040" s="159"/>
      <c r="N1040" s="159"/>
      <c r="O1040" s="159"/>
      <c r="P1040" s="159"/>
      <c r="Q1040" s="159"/>
      <c r="R1040" s="159"/>
      <c r="S1040" s="159"/>
      <c r="T1040" s="159"/>
      <c r="U1040" s="159"/>
      <c r="V1040" s="159"/>
      <c r="W1040" s="159"/>
      <c r="X1040" s="159"/>
      <c r="Y1040" s="159"/>
      <c r="Z1040" s="159"/>
      <c r="AA1040" s="159"/>
      <c r="AB1040" s="159"/>
      <c r="AC1040" s="159"/>
      <c r="AD1040" s="159"/>
      <c r="AE1040" s="159"/>
      <c r="AF1040" s="159"/>
      <c r="AG1040" s="159"/>
      <c r="AH1040" s="159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159"/>
      <c r="AX1040" s="159"/>
      <c r="AY1040" s="159"/>
      <c r="AZ1040" s="159"/>
      <c r="BA1040" s="159"/>
      <c r="BB1040" s="159"/>
      <c r="BC1040" s="159"/>
      <c r="BD1040" s="159"/>
      <c r="BE1040" s="159"/>
      <c r="BF1040" s="159"/>
      <c r="BG1040" s="159"/>
      <c r="BH1040" s="159"/>
      <c r="BI1040" s="159"/>
      <c r="BJ1040" s="159"/>
      <c r="BK1040" s="159"/>
      <c r="BL1040" s="159"/>
      <c r="BM1040" s="159"/>
      <c r="BN1040" s="159"/>
      <c r="BO1040" s="159"/>
      <c r="BP1040" s="159"/>
      <c r="BQ1040" s="159"/>
      <c r="BR1040" s="159"/>
      <c r="BS1040" s="159"/>
      <c r="BT1040" s="159"/>
      <c r="BU1040" s="159"/>
      <c r="BV1040" s="159"/>
      <c r="BW1040" s="159"/>
      <c r="BX1040" s="159"/>
      <c r="BY1040" s="159"/>
      <c r="BZ1040" s="159"/>
      <c r="CA1040" s="159"/>
      <c r="CB1040" s="159"/>
      <c r="CC1040" s="159"/>
      <c r="CD1040" s="159"/>
    </row>
    <row r="1041" spans="2:82" s="163" customFormat="1" x14ac:dyDescent="0.2">
      <c r="B1041" s="159"/>
      <c r="C1041" s="159"/>
      <c r="D1041" s="159"/>
      <c r="E1041" s="159"/>
      <c r="F1041" s="159"/>
      <c r="G1041" s="159"/>
      <c r="H1041" s="159"/>
      <c r="I1041" s="159"/>
      <c r="J1041" s="159"/>
      <c r="K1041" s="159"/>
      <c r="L1041" s="159"/>
      <c r="M1041" s="159"/>
      <c r="N1041" s="159"/>
      <c r="O1041" s="159"/>
      <c r="P1041" s="159"/>
      <c r="Q1041" s="159"/>
      <c r="R1041" s="159"/>
      <c r="S1041" s="159"/>
      <c r="T1041" s="159"/>
      <c r="U1041" s="159"/>
      <c r="V1041" s="159"/>
      <c r="W1041" s="159"/>
      <c r="X1041" s="159"/>
      <c r="Y1041" s="159"/>
      <c r="Z1041" s="159"/>
      <c r="AA1041" s="159"/>
      <c r="AB1041" s="159"/>
      <c r="AC1041" s="159"/>
      <c r="AD1041" s="159"/>
      <c r="AE1041" s="159"/>
      <c r="AF1041" s="159"/>
      <c r="AG1041" s="159"/>
      <c r="AH1041" s="159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  <c r="BD1041" s="159"/>
      <c r="BE1041" s="159"/>
      <c r="BF1041" s="159"/>
      <c r="BG1041" s="159"/>
      <c r="BH1041" s="159"/>
      <c r="BI1041" s="159"/>
      <c r="BJ1041" s="159"/>
      <c r="BK1041" s="159"/>
      <c r="BL1041" s="159"/>
      <c r="BM1041" s="159"/>
      <c r="BN1041" s="159"/>
      <c r="BO1041" s="159"/>
      <c r="BP1041" s="159"/>
      <c r="BQ1041" s="159"/>
      <c r="BR1041" s="159"/>
      <c r="BS1041" s="159"/>
      <c r="BT1041" s="159"/>
      <c r="BU1041" s="159"/>
      <c r="BV1041" s="159"/>
      <c r="BW1041" s="159"/>
      <c r="BX1041" s="159"/>
      <c r="BY1041" s="159"/>
      <c r="BZ1041" s="159"/>
      <c r="CA1041" s="159"/>
      <c r="CB1041" s="159"/>
      <c r="CC1041" s="159"/>
      <c r="CD1041" s="159"/>
    </row>
    <row r="1042" spans="2:82" s="163" customFormat="1" x14ac:dyDescent="0.2">
      <c r="B1042" s="159"/>
      <c r="C1042" s="159"/>
      <c r="D1042" s="159"/>
      <c r="E1042" s="159"/>
      <c r="F1042" s="159"/>
      <c r="G1042" s="159"/>
      <c r="H1042" s="159"/>
      <c r="I1042" s="159"/>
      <c r="J1042" s="159"/>
      <c r="K1042" s="159"/>
      <c r="L1042" s="159"/>
      <c r="M1042" s="159"/>
      <c r="N1042" s="159"/>
      <c r="O1042" s="159"/>
      <c r="P1042" s="159"/>
      <c r="Q1042" s="159"/>
      <c r="R1042" s="159"/>
      <c r="S1042" s="159"/>
      <c r="T1042" s="159"/>
      <c r="U1042" s="159"/>
      <c r="V1042" s="159"/>
      <c r="W1042" s="159"/>
      <c r="X1042" s="159"/>
      <c r="Y1042" s="159"/>
      <c r="Z1042" s="159"/>
      <c r="AA1042" s="159"/>
      <c r="AB1042" s="159"/>
      <c r="AC1042" s="159"/>
      <c r="AD1042" s="159"/>
      <c r="AE1042" s="159"/>
      <c r="AF1042" s="159"/>
      <c r="AG1042" s="159"/>
      <c r="AH1042" s="159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  <c r="BD1042" s="159"/>
      <c r="BE1042" s="159"/>
      <c r="BF1042" s="159"/>
      <c r="BG1042" s="159"/>
      <c r="BH1042" s="159"/>
      <c r="BI1042" s="159"/>
      <c r="BJ1042" s="159"/>
      <c r="BK1042" s="159"/>
      <c r="BL1042" s="159"/>
      <c r="BM1042" s="159"/>
      <c r="BN1042" s="159"/>
      <c r="BO1042" s="159"/>
      <c r="BP1042" s="159"/>
      <c r="BQ1042" s="159"/>
      <c r="BR1042" s="159"/>
      <c r="BS1042" s="159"/>
      <c r="BT1042" s="159"/>
      <c r="BU1042" s="159"/>
      <c r="BV1042" s="159"/>
      <c r="BW1042" s="159"/>
      <c r="BX1042" s="159"/>
      <c r="BY1042" s="159"/>
      <c r="BZ1042" s="159"/>
      <c r="CA1042" s="159"/>
      <c r="CB1042" s="159"/>
      <c r="CC1042" s="159"/>
      <c r="CD1042" s="159"/>
    </row>
    <row r="1043" spans="2:82" s="163" customFormat="1" x14ac:dyDescent="0.2">
      <c r="B1043" s="159"/>
      <c r="C1043" s="159"/>
      <c r="D1043" s="159"/>
      <c r="E1043" s="159"/>
      <c r="F1043" s="159"/>
      <c r="G1043" s="159"/>
      <c r="H1043" s="159"/>
      <c r="I1043" s="159"/>
      <c r="J1043" s="159"/>
      <c r="K1043" s="159"/>
      <c r="L1043" s="159"/>
      <c r="M1043" s="159"/>
      <c r="N1043" s="159"/>
      <c r="O1043" s="159"/>
      <c r="P1043" s="159"/>
      <c r="Q1043" s="159"/>
      <c r="R1043" s="159"/>
      <c r="S1043" s="159"/>
      <c r="T1043" s="159"/>
      <c r="U1043" s="159"/>
      <c r="V1043" s="159"/>
      <c r="W1043" s="159"/>
      <c r="X1043" s="159"/>
      <c r="Y1043" s="159"/>
      <c r="Z1043" s="159"/>
      <c r="AA1043" s="159"/>
      <c r="AB1043" s="159"/>
      <c r="AC1043" s="159"/>
      <c r="AD1043" s="159"/>
      <c r="AE1043" s="159"/>
      <c r="AF1043" s="159"/>
      <c r="AG1043" s="159"/>
      <c r="AH1043" s="159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  <c r="BD1043" s="159"/>
      <c r="BE1043" s="159"/>
      <c r="BF1043" s="159"/>
      <c r="BG1043" s="159"/>
      <c r="BH1043" s="159"/>
      <c r="BI1043" s="159"/>
      <c r="BJ1043" s="159"/>
      <c r="BK1043" s="159"/>
      <c r="BL1043" s="159"/>
      <c r="BM1043" s="159"/>
      <c r="BN1043" s="159"/>
      <c r="BO1043" s="159"/>
      <c r="BP1043" s="159"/>
      <c r="BQ1043" s="159"/>
      <c r="BR1043" s="159"/>
      <c r="BS1043" s="159"/>
      <c r="BT1043" s="159"/>
      <c r="BU1043" s="159"/>
      <c r="BV1043" s="159"/>
      <c r="BW1043" s="159"/>
      <c r="BX1043" s="159"/>
      <c r="BY1043" s="159"/>
      <c r="BZ1043" s="159"/>
      <c r="CA1043" s="159"/>
      <c r="CB1043" s="159"/>
      <c r="CC1043" s="159"/>
      <c r="CD1043" s="159"/>
    </row>
    <row r="1044" spans="2:82" s="163" customFormat="1" x14ac:dyDescent="0.2">
      <c r="B1044" s="159"/>
      <c r="C1044" s="159"/>
      <c r="D1044" s="159"/>
      <c r="E1044" s="159"/>
      <c r="F1044" s="159"/>
      <c r="G1044" s="159"/>
      <c r="H1044" s="159"/>
      <c r="I1044" s="159"/>
      <c r="J1044" s="159"/>
      <c r="K1044" s="159"/>
      <c r="L1044" s="159"/>
      <c r="M1044" s="159"/>
      <c r="N1044" s="159"/>
      <c r="O1044" s="159"/>
      <c r="P1044" s="159"/>
      <c r="Q1044" s="159"/>
      <c r="R1044" s="159"/>
      <c r="S1044" s="159"/>
      <c r="T1044" s="159"/>
      <c r="U1044" s="159"/>
      <c r="V1044" s="159"/>
      <c r="W1044" s="159"/>
      <c r="X1044" s="159"/>
      <c r="Y1044" s="159"/>
      <c r="Z1044" s="159"/>
      <c r="AA1044" s="159"/>
      <c r="AB1044" s="159"/>
      <c r="AC1044" s="159"/>
      <c r="AD1044" s="159"/>
      <c r="AE1044" s="159"/>
      <c r="AF1044" s="159"/>
      <c r="AG1044" s="159"/>
      <c r="AH1044" s="159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  <c r="BD1044" s="159"/>
      <c r="BE1044" s="159"/>
      <c r="BF1044" s="159"/>
      <c r="BG1044" s="159"/>
      <c r="BH1044" s="159"/>
      <c r="BI1044" s="159"/>
      <c r="BJ1044" s="159"/>
      <c r="BK1044" s="159"/>
      <c r="BL1044" s="159"/>
      <c r="BM1044" s="159"/>
      <c r="BN1044" s="159"/>
      <c r="BO1044" s="159"/>
      <c r="BP1044" s="159"/>
      <c r="BQ1044" s="159"/>
      <c r="BR1044" s="159"/>
      <c r="BS1044" s="159"/>
      <c r="BT1044" s="159"/>
      <c r="BU1044" s="159"/>
      <c r="BV1044" s="159"/>
      <c r="BW1044" s="159"/>
      <c r="BX1044" s="159"/>
      <c r="BY1044" s="159"/>
      <c r="BZ1044" s="159"/>
      <c r="CA1044" s="159"/>
      <c r="CB1044" s="159"/>
      <c r="CC1044" s="159"/>
      <c r="CD1044" s="159"/>
    </row>
    <row r="1045" spans="2:82" s="163" customFormat="1" x14ac:dyDescent="0.2">
      <c r="B1045" s="159"/>
      <c r="C1045" s="159"/>
      <c r="D1045" s="159"/>
      <c r="E1045" s="159"/>
      <c r="F1045" s="159"/>
      <c r="G1045" s="159"/>
      <c r="H1045" s="159"/>
      <c r="I1045" s="159"/>
      <c r="J1045" s="159"/>
      <c r="K1045" s="159"/>
      <c r="L1045" s="159"/>
      <c r="M1045" s="159"/>
      <c r="N1045" s="159"/>
      <c r="O1045" s="159"/>
      <c r="P1045" s="159"/>
      <c r="Q1045" s="159"/>
      <c r="R1045" s="159"/>
      <c r="S1045" s="159"/>
      <c r="T1045" s="159"/>
      <c r="U1045" s="159"/>
      <c r="V1045" s="159"/>
      <c r="W1045" s="159"/>
      <c r="X1045" s="159"/>
      <c r="Y1045" s="159"/>
      <c r="Z1045" s="159"/>
      <c r="AA1045" s="159"/>
      <c r="AB1045" s="159"/>
      <c r="AC1045" s="159"/>
      <c r="AD1045" s="159"/>
      <c r="AE1045" s="159"/>
      <c r="AF1045" s="159"/>
      <c r="AG1045" s="159"/>
      <c r="AH1045" s="159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  <c r="BD1045" s="159"/>
      <c r="BE1045" s="159"/>
      <c r="BF1045" s="159"/>
      <c r="BG1045" s="159"/>
      <c r="BH1045" s="159"/>
      <c r="BI1045" s="159"/>
      <c r="BJ1045" s="159"/>
      <c r="BK1045" s="159"/>
      <c r="BL1045" s="159"/>
      <c r="BM1045" s="159"/>
      <c r="BN1045" s="159"/>
      <c r="BO1045" s="159"/>
      <c r="BP1045" s="159"/>
      <c r="BQ1045" s="159"/>
      <c r="BR1045" s="159"/>
      <c r="BS1045" s="159"/>
      <c r="BT1045" s="159"/>
      <c r="BU1045" s="159"/>
      <c r="BV1045" s="159"/>
      <c r="BW1045" s="159"/>
      <c r="BX1045" s="159"/>
      <c r="BY1045" s="159"/>
      <c r="BZ1045" s="159"/>
      <c r="CA1045" s="159"/>
      <c r="CB1045" s="159"/>
      <c r="CC1045" s="159"/>
      <c r="CD1045" s="159"/>
    </row>
    <row r="1046" spans="2:82" s="163" customFormat="1" x14ac:dyDescent="0.2">
      <c r="B1046" s="159"/>
      <c r="C1046" s="159"/>
      <c r="D1046" s="159"/>
      <c r="E1046" s="159"/>
      <c r="F1046" s="159"/>
      <c r="G1046" s="159"/>
      <c r="H1046" s="159"/>
      <c r="I1046" s="159"/>
      <c r="J1046" s="159"/>
      <c r="K1046" s="159"/>
      <c r="L1046" s="159"/>
      <c r="M1046" s="159"/>
      <c r="N1046" s="159"/>
      <c r="O1046" s="159"/>
      <c r="P1046" s="159"/>
      <c r="Q1046" s="159"/>
      <c r="R1046" s="159"/>
      <c r="S1046" s="159"/>
      <c r="T1046" s="159"/>
      <c r="U1046" s="159"/>
      <c r="V1046" s="159"/>
      <c r="W1046" s="159"/>
      <c r="X1046" s="159"/>
      <c r="Y1046" s="159"/>
      <c r="Z1046" s="159"/>
      <c r="AA1046" s="159"/>
      <c r="AB1046" s="159"/>
      <c r="AC1046" s="159"/>
      <c r="AD1046" s="159"/>
      <c r="AE1046" s="159"/>
      <c r="AF1046" s="159"/>
      <c r="AG1046" s="159"/>
      <c r="AH1046" s="159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  <c r="BD1046" s="159"/>
      <c r="BE1046" s="159"/>
      <c r="BF1046" s="159"/>
      <c r="BG1046" s="159"/>
      <c r="BH1046" s="159"/>
      <c r="BI1046" s="159"/>
      <c r="BJ1046" s="159"/>
      <c r="BK1046" s="159"/>
      <c r="BL1046" s="159"/>
      <c r="BM1046" s="159"/>
      <c r="BN1046" s="159"/>
      <c r="BO1046" s="159"/>
      <c r="BP1046" s="159"/>
      <c r="BQ1046" s="159"/>
      <c r="BR1046" s="159"/>
      <c r="BS1046" s="159"/>
      <c r="BT1046" s="159"/>
      <c r="BU1046" s="159"/>
      <c r="BV1046" s="159"/>
      <c r="BW1046" s="159"/>
      <c r="BX1046" s="159"/>
      <c r="BY1046" s="159"/>
      <c r="BZ1046" s="159"/>
      <c r="CA1046" s="159"/>
      <c r="CB1046" s="159"/>
      <c r="CC1046" s="159"/>
      <c r="CD1046" s="159"/>
    </row>
    <row r="1047" spans="2:82" s="163" customFormat="1" x14ac:dyDescent="0.2">
      <c r="B1047" s="159"/>
      <c r="C1047" s="159"/>
      <c r="D1047" s="159"/>
      <c r="E1047" s="159"/>
      <c r="F1047" s="159"/>
      <c r="G1047" s="159"/>
      <c r="H1047" s="159"/>
      <c r="I1047" s="159"/>
      <c r="J1047" s="159"/>
      <c r="K1047" s="159"/>
      <c r="L1047" s="159"/>
      <c r="M1047" s="159"/>
      <c r="N1047" s="159"/>
      <c r="O1047" s="159"/>
      <c r="P1047" s="159"/>
      <c r="Q1047" s="159"/>
      <c r="R1047" s="159"/>
      <c r="S1047" s="159"/>
      <c r="T1047" s="159"/>
      <c r="U1047" s="159"/>
      <c r="V1047" s="159"/>
      <c r="W1047" s="159"/>
      <c r="X1047" s="159"/>
      <c r="Y1047" s="159"/>
      <c r="Z1047" s="159"/>
      <c r="AA1047" s="159"/>
      <c r="AB1047" s="159"/>
      <c r="AC1047" s="159"/>
      <c r="AD1047" s="159"/>
      <c r="AE1047" s="159"/>
      <c r="AF1047" s="159"/>
      <c r="AG1047" s="159"/>
      <c r="AH1047" s="159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  <c r="BD1047" s="159"/>
      <c r="BE1047" s="159"/>
      <c r="BF1047" s="159"/>
      <c r="BG1047" s="159"/>
      <c r="BH1047" s="159"/>
      <c r="BI1047" s="159"/>
      <c r="BJ1047" s="159"/>
      <c r="BK1047" s="159"/>
      <c r="BL1047" s="159"/>
      <c r="BM1047" s="159"/>
      <c r="BN1047" s="159"/>
      <c r="BO1047" s="159"/>
      <c r="BP1047" s="159"/>
      <c r="BQ1047" s="159"/>
      <c r="BR1047" s="159"/>
      <c r="BS1047" s="159"/>
      <c r="BT1047" s="159"/>
      <c r="BU1047" s="159"/>
      <c r="BV1047" s="159"/>
      <c r="BW1047" s="159"/>
      <c r="BX1047" s="159"/>
      <c r="BY1047" s="159"/>
      <c r="BZ1047" s="159"/>
      <c r="CA1047" s="159"/>
      <c r="CB1047" s="159"/>
      <c r="CC1047" s="159"/>
      <c r="CD1047" s="159"/>
    </row>
    <row r="1048" spans="2:82" s="163" customFormat="1" x14ac:dyDescent="0.2">
      <c r="B1048" s="159"/>
      <c r="C1048" s="159"/>
      <c r="D1048" s="159"/>
      <c r="E1048" s="159"/>
      <c r="F1048" s="159"/>
      <c r="G1048" s="159"/>
      <c r="H1048" s="159"/>
      <c r="I1048" s="159"/>
      <c r="J1048" s="159"/>
      <c r="K1048" s="159"/>
      <c r="L1048" s="159"/>
      <c r="M1048" s="159"/>
      <c r="N1048" s="159"/>
      <c r="O1048" s="159"/>
      <c r="P1048" s="159"/>
      <c r="Q1048" s="159"/>
      <c r="R1048" s="159"/>
      <c r="S1048" s="159"/>
      <c r="T1048" s="159"/>
      <c r="U1048" s="159"/>
      <c r="V1048" s="159"/>
      <c r="W1048" s="159"/>
      <c r="X1048" s="159"/>
      <c r="Y1048" s="159"/>
      <c r="Z1048" s="159"/>
      <c r="AA1048" s="159"/>
      <c r="AB1048" s="159"/>
      <c r="AC1048" s="159"/>
      <c r="AD1048" s="159"/>
      <c r="AE1048" s="159"/>
      <c r="AF1048" s="159"/>
      <c r="AG1048" s="159"/>
      <c r="AH1048" s="159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  <c r="BD1048" s="159"/>
      <c r="BE1048" s="159"/>
      <c r="BF1048" s="159"/>
      <c r="BG1048" s="159"/>
      <c r="BH1048" s="159"/>
      <c r="BI1048" s="159"/>
      <c r="BJ1048" s="159"/>
      <c r="BK1048" s="159"/>
      <c r="BL1048" s="159"/>
      <c r="BM1048" s="159"/>
      <c r="BN1048" s="159"/>
      <c r="BO1048" s="159"/>
      <c r="BP1048" s="159"/>
      <c r="BQ1048" s="159"/>
      <c r="BR1048" s="159"/>
      <c r="BS1048" s="159"/>
      <c r="BT1048" s="159"/>
      <c r="BU1048" s="159"/>
      <c r="BV1048" s="159"/>
      <c r="BW1048" s="159"/>
      <c r="BX1048" s="159"/>
      <c r="BY1048" s="159"/>
      <c r="BZ1048" s="159"/>
      <c r="CA1048" s="159"/>
      <c r="CB1048" s="159"/>
      <c r="CC1048" s="159"/>
      <c r="CD1048" s="159"/>
    </row>
    <row r="1049" spans="2:82" s="163" customFormat="1" x14ac:dyDescent="0.2">
      <c r="B1049" s="159"/>
      <c r="C1049" s="159"/>
      <c r="D1049" s="159"/>
      <c r="E1049" s="159"/>
      <c r="F1049" s="159"/>
      <c r="G1049" s="159"/>
      <c r="H1049" s="159"/>
      <c r="I1049" s="159"/>
      <c r="J1049" s="159"/>
      <c r="K1049" s="159"/>
      <c r="L1049" s="159"/>
      <c r="M1049" s="159"/>
      <c r="N1049" s="159"/>
      <c r="O1049" s="159"/>
      <c r="P1049" s="159"/>
      <c r="Q1049" s="159"/>
      <c r="R1049" s="159"/>
      <c r="S1049" s="159"/>
      <c r="T1049" s="159"/>
      <c r="U1049" s="159"/>
      <c r="V1049" s="159"/>
      <c r="W1049" s="159"/>
      <c r="X1049" s="159"/>
      <c r="Y1049" s="159"/>
      <c r="Z1049" s="159"/>
      <c r="AA1049" s="159"/>
      <c r="AB1049" s="159"/>
      <c r="AC1049" s="159"/>
      <c r="AD1049" s="159"/>
      <c r="AE1049" s="159"/>
      <c r="AF1049" s="159"/>
      <c r="AG1049" s="159"/>
      <c r="AH1049" s="159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  <c r="BD1049" s="159"/>
      <c r="BE1049" s="159"/>
      <c r="BF1049" s="159"/>
      <c r="BG1049" s="159"/>
      <c r="BH1049" s="159"/>
      <c r="BI1049" s="159"/>
      <c r="BJ1049" s="159"/>
      <c r="BK1049" s="159"/>
      <c r="BL1049" s="159"/>
      <c r="BM1049" s="159"/>
      <c r="BN1049" s="159"/>
      <c r="BO1049" s="159"/>
      <c r="BP1049" s="159"/>
      <c r="BQ1049" s="159"/>
      <c r="BR1049" s="159"/>
      <c r="BS1049" s="159"/>
      <c r="BT1049" s="159"/>
      <c r="BU1049" s="159"/>
      <c r="BV1049" s="159"/>
      <c r="BW1049" s="159"/>
      <c r="BX1049" s="159"/>
      <c r="BY1049" s="159"/>
      <c r="BZ1049" s="159"/>
      <c r="CA1049" s="159"/>
      <c r="CB1049" s="159"/>
      <c r="CC1049" s="159"/>
      <c r="CD1049" s="159"/>
    </row>
    <row r="1050" spans="2:82" s="163" customFormat="1" x14ac:dyDescent="0.2">
      <c r="B1050" s="159"/>
      <c r="C1050" s="159"/>
      <c r="D1050" s="159"/>
      <c r="E1050" s="159"/>
      <c r="F1050" s="159"/>
      <c r="G1050" s="159"/>
      <c r="H1050" s="159"/>
      <c r="I1050" s="159"/>
      <c r="J1050" s="159"/>
      <c r="K1050" s="159"/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9"/>
      <c r="Z1050" s="159"/>
      <c r="AA1050" s="159"/>
      <c r="AB1050" s="159"/>
      <c r="AC1050" s="159"/>
      <c r="AD1050" s="159"/>
      <c r="AE1050" s="159"/>
      <c r="AF1050" s="159"/>
      <c r="AG1050" s="159"/>
      <c r="AH1050" s="159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  <c r="BD1050" s="159"/>
      <c r="BE1050" s="159"/>
      <c r="BF1050" s="159"/>
      <c r="BG1050" s="159"/>
      <c r="BH1050" s="159"/>
      <c r="BI1050" s="159"/>
      <c r="BJ1050" s="159"/>
      <c r="BK1050" s="159"/>
      <c r="BL1050" s="159"/>
      <c r="BM1050" s="159"/>
      <c r="BN1050" s="159"/>
      <c r="BO1050" s="159"/>
      <c r="BP1050" s="159"/>
      <c r="BQ1050" s="159"/>
      <c r="BR1050" s="159"/>
      <c r="BS1050" s="159"/>
      <c r="BT1050" s="159"/>
      <c r="BU1050" s="159"/>
      <c r="BV1050" s="159"/>
      <c r="BW1050" s="159"/>
      <c r="BX1050" s="159"/>
      <c r="BY1050" s="159"/>
      <c r="BZ1050" s="159"/>
      <c r="CA1050" s="159"/>
      <c r="CB1050" s="159"/>
      <c r="CC1050" s="159"/>
      <c r="CD1050" s="159"/>
    </row>
    <row r="1051" spans="2:82" s="163" customFormat="1" x14ac:dyDescent="0.2">
      <c r="B1051" s="159"/>
      <c r="C1051" s="159"/>
      <c r="D1051" s="159"/>
      <c r="E1051" s="159"/>
      <c r="F1051" s="159"/>
      <c r="G1051" s="159"/>
      <c r="H1051" s="159"/>
      <c r="I1051" s="159"/>
      <c r="J1051" s="159"/>
      <c r="K1051" s="159"/>
      <c r="L1051" s="159"/>
      <c r="M1051" s="159"/>
      <c r="N1051" s="159"/>
      <c r="O1051" s="159"/>
      <c r="P1051" s="159"/>
      <c r="Q1051" s="159"/>
      <c r="R1051" s="159"/>
      <c r="S1051" s="159"/>
      <c r="T1051" s="159"/>
      <c r="U1051" s="159"/>
      <c r="V1051" s="159"/>
      <c r="W1051" s="159"/>
      <c r="X1051" s="159"/>
      <c r="Y1051" s="159"/>
      <c r="Z1051" s="159"/>
      <c r="AA1051" s="159"/>
      <c r="AB1051" s="159"/>
      <c r="AC1051" s="159"/>
      <c r="AD1051" s="159"/>
      <c r="AE1051" s="159"/>
      <c r="AF1051" s="159"/>
      <c r="AG1051" s="159"/>
      <c r="AH1051" s="159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  <c r="BD1051" s="159"/>
      <c r="BE1051" s="159"/>
      <c r="BF1051" s="159"/>
      <c r="BG1051" s="159"/>
      <c r="BH1051" s="159"/>
      <c r="BI1051" s="159"/>
      <c r="BJ1051" s="159"/>
      <c r="BK1051" s="159"/>
      <c r="BL1051" s="159"/>
      <c r="BM1051" s="159"/>
      <c r="BN1051" s="159"/>
      <c r="BO1051" s="159"/>
      <c r="BP1051" s="159"/>
      <c r="BQ1051" s="159"/>
      <c r="BR1051" s="159"/>
      <c r="BS1051" s="159"/>
      <c r="BT1051" s="159"/>
      <c r="BU1051" s="159"/>
      <c r="BV1051" s="159"/>
      <c r="BW1051" s="159"/>
      <c r="BX1051" s="159"/>
      <c r="BY1051" s="159"/>
      <c r="BZ1051" s="159"/>
      <c r="CA1051" s="159"/>
      <c r="CB1051" s="159"/>
      <c r="CC1051" s="159"/>
      <c r="CD1051" s="159"/>
    </row>
    <row r="1052" spans="2:82" s="163" customFormat="1" x14ac:dyDescent="0.2">
      <c r="B1052" s="159"/>
      <c r="C1052" s="159"/>
      <c r="D1052" s="159"/>
      <c r="E1052" s="159"/>
      <c r="F1052" s="159"/>
      <c r="G1052" s="159"/>
      <c r="H1052" s="159"/>
      <c r="I1052" s="159"/>
      <c r="J1052" s="159"/>
      <c r="K1052" s="159"/>
      <c r="L1052" s="159"/>
      <c r="M1052" s="159"/>
      <c r="N1052" s="159"/>
      <c r="O1052" s="159"/>
      <c r="P1052" s="159"/>
      <c r="Q1052" s="159"/>
      <c r="R1052" s="159"/>
      <c r="S1052" s="159"/>
      <c r="T1052" s="159"/>
      <c r="U1052" s="159"/>
      <c r="V1052" s="159"/>
      <c r="W1052" s="159"/>
      <c r="X1052" s="159"/>
      <c r="Y1052" s="159"/>
      <c r="Z1052" s="159"/>
      <c r="AA1052" s="159"/>
      <c r="AB1052" s="159"/>
      <c r="AC1052" s="159"/>
      <c r="AD1052" s="159"/>
      <c r="AE1052" s="159"/>
      <c r="AF1052" s="159"/>
      <c r="AG1052" s="159"/>
      <c r="AH1052" s="159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  <c r="BD1052" s="159"/>
      <c r="BE1052" s="159"/>
      <c r="BF1052" s="159"/>
      <c r="BG1052" s="159"/>
      <c r="BH1052" s="159"/>
      <c r="BI1052" s="159"/>
      <c r="BJ1052" s="159"/>
      <c r="BK1052" s="159"/>
      <c r="BL1052" s="159"/>
      <c r="BM1052" s="159"/>
      <c r="BN1052" s="159"/>
      <c r="BO1052" s="159"/>
      <c r="BP1052" s="159"/>
      <c r="BQ1052" s="159"/>
      <c r="BR1052" s="159"/>
      <c r="BS1052" s="159"/>
      <c r="BT1052" s="159"/>
      <c r="BU1052" s="159"/>
      <c r="BV1052" s="159"/>
      <c r="BW1052" s="159"/>
      <c r="BX1052" s="159"/>
      <c r="BY1052" s="159"/>
      <c r="BZ1052" s="159"/>
      <c r="CA1052" s="159"/>
      <c r="CB1052" s="159"/>
      <c r="CC1052" s="159"/>
      <c r="CD1052" s="159"/>
    </row>
    <row r="1053" spans="2:82" s="163" customFormat="1" x14ac:dyDescent="0.2">
      <c r="B1053" s="159"/>
      <c r="C1053" s="159"/>
      <c r="D1053" s="159"/>
      <c r="E1053" s="159"/>
      <c r="F1053" s="159"/>
      <c r="G1053" s="159"/>
      <c r="H1053" s="159"/>
      <c r="I1053" s="159"/>
      <c r="J1053" s="159"/>
      <c r="K1053" s="159"/>
      <c r="L1053" s="159"/>
      <c r="M1053" s="159"/>
      <c r="N1053" s="159"/>
      <c r="O1053" s="159"/>
      <c r="P1053" s="159"/>
      <c r="Q1053" s="159"/>
      <c r="R1053" s="159"/>
      <c r="S1053" s="159"/>
      <c r="T1053" s="159"/>
      <c r="U1053" s="159"/>
      <c r="V1053" s="159"/>
      <c r="W1053" s="159"/>
      <c r="X1053" s="159"/>
      <c r="Y1053" s="159"/>
      <c r="Z1053" s="159"/>
      <c r="AA1053" s="159"/>
      <c r="AB1053" s="159"/>
      <c r="AC1053" s="159"/>
      <c r="AD1053" s="159"/>
      <c r="AE1053" s="159"/>
      <c r="AF1053" s="159"/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59"/>
      <c r="BK1053" s="159"/>
      <c r="BL1053" s="159"/>
      <c r="BM1053" s="159"/>
      <c r="BN1053" s="159"/>
      <c r="BO1053" s="159"/>
      <c r="BP1053" s="159"/>
      <c r="BQ1053" s="159"/>
      <c r="BR1053" s="159"/>
      <c r="BS1053" s="159"/>
      <c r="BT1053" s="159"/>
      <c r="BU1053" s="159"/>
      <c r="BV1053" s="159"/>
      <c r="BW1053" s="159"/>
      <c r="BX1053" s="159"/>
      <c r="BY1053" s="159"/>
      <c r="BZ1053" s="159"/>
      <c r="CA1053" s="159"/>
      <c r="CB1053" s="159"/>
      <c r="CC1053" s="159"/>
      <c r="CD1053" s="159"/>
    </row>
    <row r="1054" spans="2:82" s="163" customFormat="1" x14ac:dyDescent="0.2">
      <c r="B1054" s="159"/>
      <c r="C1054" s="159"/>
      <c r="D1054" s="159"/>
      <c r="E1054" s="159"/>
      <c r="F1054" s="159"/>
      <c r="G1054" s="159"/>
      <c r="H1054" s="159"/>
      <c r="I1054" s="159"/>
      <c r="J1054" s="159"/>
      <c r="K1054" s="159"/>
      <c r="L1054" s="159"/>
      <c r="M1054" s="159"/>
      <c r="N1054" s="159"/>
      <c r="O1054" s="159"/>
      <c r="P1054" s="159"/>
      <c r="Q1054" s="159"/>
      <c r="R1054" s="159"/>
      <c r="S1054" s="159"/>
      <c r="T1054" s="159"/>
      <c r="U1054" s="159"/>
      <c r="V1054" s="159"/>
      <c r="W1054" s="159"/>
      <c r="X1054" s="159"/>
      <c r="Y1054" s="159"/>
      <c r="Z1054" s="159"/>
      <c r="AA1054" s="159"/>
      <c r="AB1054" s="159"/>
      <c r="AC1054" s="159"/>
      <c r="AD1054" s="159"/>
      <c r="AE1054" s="159"/>
      <c r="AF1054" s="159"/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59"/>
      <c r="BK1054" s="159"/>
      <c r="BL1054" s="159"/>
      <c r="BM1054" s="159"/>
      <c r="BN1054" s="159"/>
      <c r="BO1054" s="159"/>
      <c r="BP1054" s="159"/>
      <c r="BQ1054" s="159"/>
      <c r="BR1054" s="159"/>
      <c r="BS1054" s="159"/>
      <c r="BT1054" s="159"/>
      <c r="BU1054" s="159"/>
      <c r="BV1054" s="159"/>
      <c r="BW1054" s="159"/>
      <c r="BX1054" s="159"/>
      <c r="BY1054" s="159"/>
      <c r="BZ1054" s="159"/>
      <c r="CA1054" s="159"/>
      <c r="CB1054" s="159"/>
      <c r="CC1054" s="159"/>
      <c r="CD1054" s="159"/>
    </row>
    <row r="1055" spans="2:82" s="163" customFormat="1" x14ac:dyDescent="0.2">
      <c r="B1055" s="159"/>
      <c r="C1055" s="159"/>
      <c r="D1055" s="159"/>
      <c r="E1055" s="159"/>
      <c r="F1055" s="159"/>
      <c r="G1055" s="159"/>
      <c r="H1055" s="159"/>
      <c r="I1055" s="159"/>
      <c r="J1055" s="159"/>
      <c r="K1055" s="159"/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9"/>
      <c r="Z1055" s="159"/>
      <c r="AA1055" s="159"/>
      <c r="AB1055" s="159"/>
      <c r="AC1055" s="159"/>
      <c r="AD1055" s="159"/>
      <c r="AE1055" s="159"/>
      <c r="AF1055" s="159"/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59"/>
      <c r="BK1055" s="159"/>
      <c r="BL1055" s="159"/>
      <c r="BM1055" s="159"/>
      <c r="BN1055" s="159"/>
      <c r="BO1055" s="159"/>
      <c r="BP1055" s="159"/>
      <c r="BQ1055" s="159"/>
      <c r="BR1055" s="159"/>
      <c r="BS1055" s="159"/>
      <c r="BT1055" s="159"/>
      <c r="BU1055" s="159"/>
      <c r="BV1055" s="159"/>
      <c r="BW1055" s="159"/>
      <c r="BX1055" s="159"/>
      <c r="BY1055" s="159"/>
      <c r="BZ1055" s="159"/>
      <c r="CA1055" s="159"/>
      <c r="CB1055" s="159"/>
      <c r="CC1055" s="159"/>
      <c r="CD1055" s="159"/>
    </row>
    <row r="1056" spans="2:82" s="163" customFormat="1" x14ac:dyDescent="0.2">
      <c r="B1056" s="159"/>
      <c r="C1056" s="159"/>
      <c r="D1056" s="159"/>
      <c r="E1056" s="159"/>
      <c r="F1056" s="159"/>
      <c r="G1056" s="159"/>
      <c r="H1056" s="159"/>
      <c r="I1056" s="159"/>
      <c r="J1056" s="159"/>
      <c r="K1056" s="159"/>
      <c r="L1056" s="159"/>
      <c r="M1056" s="159"/>
      <c r="N1056" s="159"/>
      <c r="O1056" s="159"/>
      <c r="P1056" s="159"/>
      <c r="Q1056" s="159"/>
      <c r="R1056" s="159"/>
      <c r="S1056" s="159"/>
      <c r="T1056" s="159"/>
      <c r="U1056" s="159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59"/>
      <c r="BN1056" s="159"/>
      <c r="BO1056" s="159"/>
      <c r="BP1056" s="159"/>
      <c r="BQ1056" s="159"/>
      <c r="BR1056" s="159"/>
      <c r="BS1056" s="159"/>
      <c r="BT1056" s="159"/>
      <c r="BU1056" s="159"/>
      <c r="BV1056" s="159"/>
      <c r="BW1056" s="159"/>
      <c r="BX1056" s="159"/>
      <c r="BY1056" s="159"/>
      <c r="BZ1056" s="159"/>
      <c r="CA1056" s="159"/>
      <c r="CB1056" s="159"/>
      <c r="CC1056" s="159"/>
      <c r="CD1056" s="159"/>
    </row>
    <row r="1057" spans="2:82" s="163" customFormat="1" x14ac:dyDescent="0.2">
      <c r="B1057" s="159"/>
      <c r="C1057" s="159"/>
      <c r="D1057" s="159"/>
      <c r="E1057" s="159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59"/>
      <c r="Z1057" s="159"/>
      <c r="AA1057" s="159"/>
      <c r="AB1057" s="159"/>
      <c r="AC1057" s="159"/>
      <c r="AD1057" s="159"/>
      <c r="AE1057" s="159"/>
      <c r="AF1057" s="159"/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59"/>
      <c r="BK1057" s="159"/>
      <c r="BL1057" s="159"/>
      <c r="BM1057" s="159"/>
      <c r="BN1057" s="159"/>
      <c r="BO1057" s="159"/>
      <c r="BP1057" s="159"/>
      <c r="BQ1057" s="159"/>
      <c r="BR1057" s="159"/>
      <c r="BS1057" s="159"/>
      <c r="BT1057" s="159"/>
      <c r="BU1057" s="159"/>
      <c r="BV1057" s="159"/>
      <c r="BW1057" s="159"/>
      <c r="BX1057" s="159"/>
      <c r="BY1057" s="159"/>
      <c r="BZ1057" s="159"/>
      <c r="CA1057" s="159"/>
      <c r="CB1057" s="159"/>
      <c r="CC1057" s="159"/>
      <c r="CD1057" s="159"/>
    </row>
    <row r="1058" spans="2:82" s="163" customFormat="1" x14ac:dyDescent="0.2">
      <c r="B1058" s="159"/>
      <c r="C1058" s="159"/>
      <c r="D1058" s="159"/>
      <c r="E1058" s="159"/>
      <c r="F1058" s="159"/>
      <c r="G1058" s="159"/>
      <c r="H1058" s="159"/>
      <c r="I1058" s="159"/>
      <c r="J1058" s="159"/>
      <c r="K1058" s="159"/>
      <c r="L1058" s="159"/>
      <c r="M1058" s="159"/>
      <c r="N1058" s="159"/>
      <c r="O1058" s="159"/>
      <c r="P1058" s="159"/>
      <c r="Q1058" s="159"/>
      <c r="R1058" s="159"/>
      <c r="S1058" s="159"/>
      <c r="T1058" s="159"/>
      <c r="U1058" s="159"/>
      <c r="V1058" s="159"/>
      <c r="W1058" s="159"/>
      <c r="X1058" s="159"/>
      <c r="Y1058" s="159"/>
      <c r="Z1058" s="159"/>
      <c r="AA1058" s="159"/>
      <c r="AB1058" s="159"/>
      <c r="AC1058" s="159"/>
      <c r="AD1058" s="159"/>
      <c r="AE1058" s="159"/>
      <c r="AF1058" s="159"/>
      <c r="AG1058" s="159"/>
      <c r="AH1058" s="159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59"/>
      <c r="BN1058" s="159"/>
      <c r="BO1058" s="159"/>
      <c r="BP1058" s="159"/>
      <c r="BQ1058" s="159"/>
      <c r="BR1058" s="159"/>
      <c r="BS1058" s="159"/>
      <c r="BT1058" s="159"/>
      <c r="BU1058" s="159"/>
      <c r="BV1058" s="159"/>
      <c r="BW1058" s="159"/>
      <c r="BX1058" s="159"/>
      <c r="BY1058" s="159"/>
      <c r="BZ1058" s="159"/>
      <c r="CA1058" s="159"/>
      <c r="CB1058" s="159"/>
      <c r="CC1058" s="159"/>
      <c r="CD1058" s="159"/>
    </row>
    <row r="1059" spans="2:82" s="163" customFormat="1" x14ac:dyDescent="0.2">
      <c r="B1059" s="159"/>
      <c r="C1059" s="159"/>
      <c r="D1059" s="159"/>
      <c r="E1059" s="159"/>
      <c r="F1059" s="159"/>
      <c r="G1059" s="159"/>
      <c r="H1059" s="159"/>
      <c r="I1059" s="159"/>
      <c r="J1059" s="159"/>
      <c r="K1059" s="159"/>
      <c r="L1059" s="159"/>
      <c r="M1059" s="159"/>
      <c r="N1059" s="159"/>
      <c r="O1059" s="159"/>
      <c r="P1059" s="159"/>
      <c r="Q1059" s="159"/>
      <c r="R1059" s="159"/>
      <c r="S1059" s="159"/>
      <c r="T1059" s="159"/>
      <c r="U1059" s="159"/>
      <c r="V1059" s="159"/>
      <c r="W1059" s="159"/>
      <c r="X1059" s="159"/>
      <c r="Y1059" s="159"/>
      <c r="Z1059" s="159"/>
      <c r="AA1059" s="159"/>
      <c r="AB1059" s="159"/>
      <c r="AC1059" s="159"/>
      <c r="AD1059" s="159"/>
      <c r="AE1059" s="159"/>
      <c r="AF1059" s="159"/>
      <c r="AG1059" s="159"/>
      <c r="AH1059" s="159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59"/>
      <c r="BN1059" s="159"/>
      <c r="BO1059" s="159"/>
      <c r="BP1059" s="159"/>
      <c r="BQ1059" s="159"/>
      <c r="BR1059" s="159"/>
      <c r="BS1059" s="159"/>
      <c r="BT1059" s="159"/>
      <c r="BU1059" s="159"/>
      <c r="BV1059" s="159"/>
      <c r="BW1059" s="159"/>
      <c r="BX1059" s="159"/>
      <c r="BY1059" s="159"/>
      <c r="BZ1059" s="159"/>
      <c r="CA1059" s="159"/>
      <c r="CB1059" s="159"/>
      <c r="CC1059" s="159"/>
      <c r="CD1059" s="159"/>
    </row>
    <row r="1060" spans="2:82" s="163" customFormat="1" x14ac:dyDescent="0.2">
      <c r="B1060" s="159"/>
      <c r="C1060" s="159"/>
      <c r="D1060" s="159"/>
      <c r="E1060" s="159"/>
      <c r="F1060" s="159"/>
      <c r="G1060" s="159"/>
      <c r="H1060" s="159"/>
      <c r="I1060" s="159"/>
      <c r="J1060" s="159"/>
      <c r="K1060" s="159"/>
      <c r="L1060" s="159"/>
      <c r="M1060" s="159"/>
      <c r="N1060" s="159"/>
      <c r="O1060" s="159"/>
      <c r="P1060" s="159"/>
      <c r="Q1060" s="159"/>
      <c r="R1060" s="159"/>
      <c r="S1060" s="159"/>
      <c r="T1060" s="159"/>
      <c r="U1060" s="159"/>
      <c r="V1060" s="159"/>
      <c r="W1060" s="159"/>
      <c r="X1060" s="159"/>
      <c r="Y1060" s="159"/>
      <c r="Z1060" s="159"/>
      <c r="AA1060" s="159"/>
      <c r="AB1060" s="159"/>
      <c r="AC1060" s="159"/>
      <c r="AD1060" s="159"/>
      <c r="AE1060" s="159"/>
      <c r="AF1060" s="159"/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59"/>
      <c r="BK1060" s="159"/>
      <c r="BL1060" s="159"/>
      <c r="BM1060" s="159"/>
      <c r="BN1060" s="159"/>
      <c r="BO1060" s="159"/>
      <c r="BP1060" s="159"/>
      <c r="BQ1060" s="159"/>
      <c r="BR1060" s="159"/>
      <c r="BS1060" s="159"/>
      <c r="BT1060" s="159"/>
      <c r="BU1060" s="159"/>
      <c r="BV1060" s="159"/>
      <c r="BW1060" s="159"/>
      <c r="BX1060" s="159"/>
      <c r="BY1060" s="159"/>
      <c r="BZ1060" s="159"/>
      <c r="CA1060" s="159"/>
      <c r="CB1060" s="159"/>
      <c r="CC1060" s="159"/>
      <c r="CD1060" s="159"/>
    </row>
    <row r="1061" spans="2:82" s="163" customFormat="1" x14ac:dyDescent="0.2">
      <c r="B1061" s="159"/>
      <c r="C1061" s="159"/>
      <c r="D1061" s="159"/>
      <c r="E1061" s="159"/>
      <c r="F1061" s="159"/>
      <c r="G1061" s="159"/>
      <c r="H1061" s="159"/>
      <c r="I1061" s="159"/>
      <c r="J1061" s="159"/>
      <c r="K1061" s="159"/>
      <c r="L1061" s="159"/>
      <c r="M1061" s="159"/>
      <c r="N1061" s="159"/>
      <c r="O1061" s="159"/>
      <c r="P1061" s="159"/>
      <c r="Q1061" s="159"/>
      <c r="R1061" s="159"/>
      <c r="S1061" s="159"/>
      <c r="T1061" s="159"/>
      <c r="U1061" s="159"/>
      <c r="V1061" s="159"/>
      <c r="W1061" s="159"/>
      <c r="X1061" s="159"/>
      <c r="Y1061" s="159"/>
      <c r="Z1061" s="159"/>
      <c r="AA1061" s="159"/>
      <c r="AB1061" s="159"/>
      <c r="AC1061" s="159"/>
      <c r="AD1061" s="159"/>
      <c r="AE1061" s="159"/>
      <c r="AF1061" s="159"/>
      <c r="AG1061" s="159"/>
      <c r="AH1061" s="159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  <c r="BD1061" s="159"/>
      <c r="BE1061" s="159"/>
      <c r="BF1061" s="159"/>
      <c r="BG1061" s="159"/>
      <c r="BH1061" s="159"/>
      <c r="BI1061" s="159"/>
      <c r="BJ1061" s="159"/>
      <c r="BK1061" s="159"/>
      <c r="BL1061" s="159"/>
      <c r="BM1061" s="159"/>
      <c r="BN1061" s="159"/>
      <c r="BO1061" s="159"/>
      <c r="BP1061" s="159"/>
      <c r="BQ1061" s="159"/>
      <c r="BR1061" s="159"/>
      <c r="BS1061" s="159"/>
      <c r="BT1061" s="159"/>
      <c r="BU1061" s="159"/>
      <c r="BV1061" s="159"/>
      <c r="BW1061" s="159"/>
      <c r="BX1061" s="159"/>
      <c r="BY1061" s="159"/>
      <c r="BZ1061" s="159"/>
      <c r="CA1061" s="159"/>
      <c r="CB1061" s="159"/>
      <c r="CC1061" s="159"/>
      <c r="CD1061" s="159"/>
    </row>
    <row r="1062" spans="2:82" s="163" customFormat="1" x14ac:dyDescent="0.2">
      <c r="B1062" s="159"/>
      <c r="C1062" s="159"/>
      <c r="D1062" s="159"/>
      <c r="E1062" s="159"/>
      <c r="F1062" s="159"/>
      <c r="G1062" s="159"/>
      <c r="H1062" s="159"/>
      <c r="I1062" s="159"/>
      <c r="J1062" s="159"/>
      <c r="K1062" s="159"/>
      <c r="L1062" s="159"/>
      <c r="M1062" s="159"/>
      <c r="N1062" s="159"/>
      <c r="O1062" s="159"/>
      <c r="P1062" s="159"/>
      <c r="Q1062" s="159"/>
      <c r="R1062" s="159"/>
      <c r="S1062" s="159"/>
      <c r="T1062" s="159"/>
      <c r="U1062" s="159"/>
      <c r="V1062" s="159"/>
      <c r="W1062" s="159"/>
      <c r="X1062" s="159"/>
      <c r="Y1062" s="159"/>
      <c r="Z1062" s="159"/>
      <c r="AA1062" s="159"/>
      <c r="AB1062" s="159"/>
      <c r="AC1062" s="159"/>
      <c r="AD1062" s="159"/>
      <c r="AE1062" s="159"/>
      <c r="AF1062" s="159"/>
      <c r="AG1062" s="159"/>
      <c r="AH1062" s="159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  <c r="BD1062" s="159"/>
      <c r="BE1062" s="159"/>
      <c r="BF1062" s="159"/>
      <c r="BG1062" s="159"/>
      <c r="BH1062" s="159"/>
      <c r="BI1062" s="159"/>
      <c r="BJ1062" s="159"/>
      <c r="BK1062" s="159"/>
      <c r="BL1062" s="159"/>
      <c r="BM1062" s="159"/>
      <c r="BN1062" s="159"/>
      <c r="BO1062" s="159"/>
      <c r="BP1062" s="159"/>
      <c r="BQ1062" s="159"/>
      <c r="BR1062" s="159"/>
      <c r="BS1062" s="159"/>
      <c r="BT1062" s="159"/>
      <c r="BU1062" s="159"/>
      <c r="BV1062" s="159"/>
      <c r="BW1062" s="159"/>
      <c r="BX1062" s="159"/>
      <c r="BY1062" s="159"/>
      <c r="BZ1062" s="159"/>
      <c r="CA1062" s="159"/>
      <c r="CB1062" s="159"/>
      <c r="CC1062" s="159"/>
      <c r="CD1062" s="159"/>
    </row>
    <row r="1063" spans="2:82" s="163" customFormat="1" x14ac:dyDescent="0.2">
      <c r="B1063" s="159"/>
      <c r="C1063" s="159"/>
      <c r="D1063" s="159"/>
      <c r="E1063" s="159"/>
      <c r="F1063" s="159"/>
      <c r="G1063" s="159"/>
      <c r="H1063" s="159"/>
      <c r="I1063" s="159"/>
      <c r="J1063" s="159"/>
      <c r="K1063" s="159"/>
      <c r="L1063" s="159"/>
      <c r="M1063" s="159"/>
      <c r="N1063" s="159"/>
      <c r="O1063" s="159"/>
      <c r="P1063" s="159"/>
      <c r="Q1063" s="159"/>
      <c r="R1063" s="159"/>
      <c r="S1063" s="159"/>
      <c r="T1063" s="159"/>
      <c r="U1063" s="159"/>
      <c r="V1063" s="159"/>
      <c r="W1063" s="159"/>
      <c r="X1063" s="159"/>
      <c r="Y1063" s="159"/>
      <c r="Z1063" s="159"/>
      <c r="AA1063" s="159"/>
      <c r="AB1063" s="159"/>
      <c r="AC1063" s="159"/>
      <c r="AD1063" s="159"/>
      <c r="AE1063" s="159"/>
      <c r="AF1063" s="159"/>
      <c r="AG1063" s="159"/>
      <c r="AH1063" s="159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  <c r="BD1063" s="159"/>
      <c r="BE1063" s="159"/>
      <c r="BF1063" s="159"/>
      <c r="BG1063" s="159"/>
      <c r="BH1063" s="159"/>
      <c r="BI1063" s="159"/>
      <c r="BJ1063" s="159"/>
      <c r="BK1063" s="159"/>
      <c r="BL1063" s="159"/>
      <c r="BM1063" s="159"/>
      <c r="BN1063" s="159"/>
      <c r="BO1063" s="159"/>
      <c r="BP1063" s="159"/>
      <c r="BQ1063" s="159"/>
      <c r="BR1063" s="159"/>
      <c r="BS1063" s="159"/>
      <c r="BT1063" s="159"/>
      <c r="BU1063" s="159"/>
      <c r="BV1063" s="159"/>
      <c r="BW1063" s="159"/>
      <c r="BX1063" s="159"/>
      <c r="BY1063" s="159"/>
      <c r="BZ1063" s="159"/>
      <c r="CA1063" s="159"/>
      <c r="CB1063" s="159"/>
      <c r="CC1063" s="159"/>
      <c r="CD1063" s="159"/>
    </row>
    <row r="1064" spans="2:82" s="163" customFormat="1" x14ac:dyDescent="0.2">
      <c r="B1064" s="159"/>
      <c r="C1064" s="159"/>
      <c r="D1064" s="159"/>
      <c r="E1064" s="159"/>
      <c r="F1064" s="159"/>
      <c r="G1064" s="159"/>
      <c r="H1064" s="159"/>
      <c r="I1064" s="159"/>
      <c r="J1064" s="159"/>
      <c r="K1064" s="159"/>
      <c r="L1064" s="159"/>
      <c r="M1064" s="159"/>
      <c r="N1064" s="159"/>
      <c r="O1064" s="159"/>
      <c r="P1064" s="159"/>
      <c r="Q1064" s="159"/>
      <c r="R1064" s="159"/>
      <c r="S1064" s="159"/>
      <c r="T1064" s="159"/>
      <c r="U1064" s="159"/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159"/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  <c r="BD1064" s="159"/>
      <c r="BE1064" s="159"/>
      <c r="BF1064" s="159"/>
      <c r="BG1064" s="159"/>
      <c r="BH1064" s="159"/>
      <c r="BI1064" s="159"/>
      <c r="BJ1064" s="159"/>
      <c r="BK1064" s="159"/>
      <c r="BL1064" s="159"/>
      <c r="BM1064" s="159"/>
      <c r="BN1064" s="159"/>
      <c r="BO1064" s="159"/>
      <c r="BP1064" s="159"/>
      <c r="BQ1064" s="159"/>
      <c r="BR1064" s="159"/>
      <c r="BS1064" s="159"/>
      <c r="BT1064" s="159"/>
      <c r="BU1064" s="159"/>
      <c r="BV1064" s="159"/>
      <c r="BW1064" s="159"/>
      <c r="BX1064" s="159"/>
      <c r="BY1064" s="159"/>
      <c r="BZ1064" s="159"/>
      <c r="CA1064" s="159"/>
      <c r="CB1064" s="159"/>
      <c r="CC1064" s="159"/>
      <c r="CD1064" s="159"/>
    </row>
    <row r="1065" spans="2:82" s="163" customFormat="1" x14ac:dyDescent="0.2">
      <c r="B1065" s="159"/>
      <c r="C1065" s="159"/>
      <c r="D1065" s="159"/>
      <c r="E1065" s="159"/>
      <c r="F1065" s="159"/>
      <c r="G1065" s="159"/>
      <c r="H1065" s="159"/>
      <c r="I1065" s="159"/>
      <c r="J1065" s="159"/>
      <c r="K1065" s="159"/>
      <c r="L1065" s="159"/>
      <c r="M1065" s="159"/>
      <c r="N1065" s="159"/>
      <c r="O1065" s="159"/>
      <c r="P1065" s="159"/>
      <c r="Q1065" s="159"/>
      <c r="R1065" s="159"/>
      <c r="S1065" s="159"/>
      <c r="T1065" s="159"/>
      <c r="U1065" s="159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159"/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  <c r="BD1065" s="159"/>
      <c r="BE1065" s="159"/>
      <c r="BF1065" s="159"/>
      <c r="BG1065" s="159"/>
      <c r="BH1065" s="159"/>
      <c r="BI1065" s="159"/>
      <c r="BJ1065" s="159"/>
      <c r="BK1065" s="159"/>
      <c r="BL1065" s="159"/>
      <c r="BM1065" s="159"/>
      <c r="BN1065" s="159"/>
      <c r="BO1065" s="159"/>
      <c r="BP1065" s="159"/>
      <c r="BQ1065" s="159"/>
      <c r="BR1065" s="159"/>
      <c r="BS1065" s="159"/>
      <c r="BT1065" s="159"/>
      <c r="BU1065" s="159"/>
      <c r="BV1065" s="159"/>
      <c r="BW1065" s="159"/>
      <c r="BX1065" s="159"/>
      <c r="BY1065" s="159"/>
      <c r="BZ1065" s="159"/>
      <c r="CA1065" s="159"/>
      <c r="CB1065" s="159"/>
      <c r="CC1065" s="159"/>
      <c r="CD1065" s="159"/>
    </row>
    <row r="1066" spans="2:82" s="163" customFormat="1" x14ac:dyDescent="0.2">
      <c r="B1066" s="159"/>
      <c r="C1066" s="159"/>
      <c r="D1066" s="159"/>
      <c r="E1066" s="159"/>
      <c r="F1066" s="159"/>
      <c r="G1066" s="159"/>
      <c r="H1066" s="159"/>
      <c r="I1066" s="159"/>
      <c r="J1066" s="159"/>
      <c r="K1066" s="159"/>
      <c r="L1066" s="159"/>
      <c r="M1066" s="159"/>
      <c r="N1066" s="159"/>
      <c r="O1066" s="159"/>
      <c r="P1066" s="159"/>
      <c r="Q1066" s="159"/>
      <c r="R1066" s="159"/>
      <c r="S1066" s="159"/>
      <c r="T1066" s="159"/>
      <c r="U1066" s="159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159"/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  <c r="BD1066" s="159"/>
      <c r="BE1066" s="159"/>
      <c r="BF1066" s="159"/>
      <c r="BG1066" s="159"/>
      <c r="BH1066" s="159"/>
      <c r="BI1066" s="159"/>
      <c r="BJ1066" s="159"/>
      <c r="BK1066" s="159"/>
      <c r="BL1066" s="159"/>
      <c r="BM1066" s="159"/>
      <c r="BN1066" s="159"/>
      <c r="BO1066" s="159"/>
      <c r="BP1066" s="159"/>
      <c r="BQ1066" s="159"/>
      <c r="BR1066" s="159"/>
      <c r="BS1066" s="159"/>
      <c r="BT1066" s="159"/>
      <c r="BU1066" s="159"/>
      <c r="BV1066" s="159"/>
      <c r="BW1066" s="159"/>
      <c r="BX1066" s="159"/>
      <c r="BY1066" s="159"/>
      <c r="BZ1066" s="159"/>
      <c r="CA1066" s="159"/>
      <c r="CB1066" s="159"/>
      <c r="CC1066" s="159"/>
      <c r="CD1066" s="159"/>
    </row>
    <row r="1067" spans="2:82" s="163" customFormat="1" x14ac:dyDescent="0.2">
      <c r="B1067" s="159"/>
      <c r="C1067" s="159"/>
      <c r="D1067" s="159"/>
      <c r="E1067" s="159"/>
      <c r="F1067" s="159"/>
      <c r="G1067" s="159"/>
      <c r="H1067" s="159"/>
      <c r="I1067" s="159"/>
      <c r="J1067" s="159"/>
      <c r="K1067" s="159"/>
      <c r="L1067" s="159"/>
      <c r="M1067" s="159"/>
      <c r="N1067" s="159"/>
      <c r="O1067" s="159"/>
      <c r="P1067" s="159"/>
      <c r="Q1067" s="159"/>
      <c r="R1067" s="159"/>
      <c r="S1067" s="159"/>
      <c r="T1067" s="159"/>
      <c r="U1067" s="159"/>
      <c r="V1067" s="159"/>
      <c r="W1067" s="159"/>
      <c r="X1067" s="159"/>
      <c r="Y1067" s="159"/>
      <c r="Z1067" s="159"/>
      <c r="AA1067" s="159"/>
      <c r="AB1067" s="159"/>
      <c r="AC1067" s="159"/>
      <c r="AD1067" s="159"/>
      <c r="AE1067" s="159"/>
      <c r="AF1067" s="159"/>
      <c r="AG1067" s="159"/>
      <c r="AH1067" s="159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159"/>
      <c r="AX1067" s="159"/>
      <c r="AY1067" s="159"/>
      <c r="AZ1067" s="159"/>
      <c r="BA1067" s="159"/>
      <c r="BB1067" s="159"/>
      <c r="BC1067" s="159"/>
      <c r="BD1067" s="159"/>
      <c r="BE1067" s="159"/>
      <c r="BF1067" s="159"/>
      <c r="BG1067" s="159"/>
      <c r="BH1067" s="159"/>
      <c r="BI1067" s="159"/>
      <c r="BJ1067" s="159"/>
      <c r="BK1067" s="159"/>
      <c r="BL1067" s="159"/>
      <c r="BM1067" s="159"/>
      <c r="BN1067" s="159"/>
      <c r="BO1067" s="159"/>
      <c r="BP1067" s="159"/>
      <c r="BQ1067" s="159"/>
      <c r="BR1067" s="159"/>
      <c r="BS1067" s="159"/>
      <c r="BT1067" s="159"/>
      <c r="BU1067" s="159"/>
      <c r="BV1067" s="159"/>
      <c r="BW1067" s="159"/>
      <c r="BX1067" s="159"/>
      <c r="BY1067" s="159"/>
      <c r="BZ1067" s="159"/>
      <c r="CA1067" s="159"/>
      <c r="CB1067" s="159"/>
      <c r="CC1067" s="159"/>
      <c r="CD1067" s="159"/>
    </row>
    <row r="1068" spans="2:82" s="163" customFormat="1" x14ac:dyDescent="0.2">
      <c r="B1068" s="159"/>
      <c r="C1068" s="159"/>
      <c r="D1068" s="159"/>
      <c r="E1068" s="159"/>
      <c r="F1068" s="159"/>
      <c r="G1068" s="159"/>
      <c r="H1068" s="159"/>
      <c r="I1068" s="159"/>
      <c r="J1068" s="159"/>
      <c r="K1068" s="159"/>
      <c r="L1068" s="159"/>
      <c r="M1068" s="159"/>
      <c r="N1068" s="159"/>
      <c r="O1068" s="159"/>
      <c r="P1068" s="159"/>
      <c r="Q1068" s="159"/>
      <c r="R1068" s="159"/>
      <c r="S1068" s="159"/>
      <c r="T1068" s="159"/>
      <c r="U1068" s="159"/>
      <c r="V1068" s="159"/>
      <c r="W1068" s="159"/>
      <c r="X1068" s="159"/>
      <c r="Y1068" s="159"/>
      <c r="Z1068" s="159"/>
      <c r="AA1068" s="159"/>
      <c r="AB1068" s="159"/>
      <c r="AC1068" s="159"/>
      <c r="AD1068" s="159"/>
      <c r="AE1068" s="159"/>
      <c r="AF1068" s="159"/>
      <c r="AG1068" s="159"/>
      <c r="AH1068" s="159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159"/>
      <c r="AX1068" s="159"/>
      <c r="AY1068" s="159"/>
      <c r="AZ1068" s="159"/>
      <c r="BA1068" s="159"/>
      <c r="BB1068" s="159"/>
      <c r="BC1068" s="159"/>
      <c r="BD1068" s="159"/>
      <c r="BE1068" s="159"/>
      <c r="BF1068" s="159"/>
      <c r="BG1068" s="159"/>
      <c r="BH1068" s="159"/>
      <c r="BI1068" s="159"/>
      <c r="BJ1068" s="159"/>
      <c r="BK1068" s="159"/>
      <c r="BL1068" s="159"/>
      <c r="BM1068" s="159"/>
      <c r="BN1068" s="159"/>
      <c r="BO1068" s="159"/>
      <c r="BP1068" s="159"/>
      <c r="BQ1068" s="159"/>
      <c r="BR1068" s="159"/>
      <c r="BS1068" s="159"/>
      <c r="BT1068" s="159"/>
      <c r="BU1068" s="159"/>
      <c r="BV1068" s="159"/>
      <c r="BW1068" s="159"/>
      <c r="BX1068" s="159"/>
      <c r="BY1068" s="159"/>
      <c r="BZ1068" s="159"/>
      <c r="CA1068" s="159"/>
      <c r="CB1068" s="159"/>
      <c r="CC1068" s="159"/>
      <c r="CD1068" s="159"/>
    </row>
    <row r="1069" spans="2:82" s="163" customFormat="1" x14ac:dyDescent="0.2">
      <c r="B1069" s="159"/>
      <c r="C1069" s="159"/>
      <c r="D1069" s="159"/>
      <c r="E1069" s="159"/>
      <c r="F1069" s="159"/>
      <c r="G1069" s="159"/>
      <c r="H1069" s="159"/>
      <c r="I1069" s="159"/>
      <c r="J1069" s="159"/>
      <c r="K1069" s="159"/>
      <c r="L1069" s="159"/>
      <c r="M1069" s="159"/>
      <c r="N1069" s="159"/>
      <c r="O1069" s="159"/>
      <c r="P1069" s="159"/>
      <c r="Q1069" s="159"/>
      <c r="R1069" s="159"/>
      <c r="S1069" s="159"/>
      <c r="T1069" s="159"/>
      <c r="U1069" s="159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59"/>
      <c r="BK1069" s="159"/>
      <c r="BL1069" s="159"/>
      <c r="BM1069" s="159"/>
      <c r="BN1069" s="159"/>
      <c r="BO1069" s="159"/>
      <c r="BP1069" s="159"/>
      <c r="BQ1069" s="159"/>
      <c r="BR1069" s="159"/>
      <c r="BS1069" s="159"/>
      <c r="BT1069" s="159"/>
      <c r="BU1069" s="159"/>
      <c r="BV1069" s="159"/>
      <c r="BW1069" s="159"/>
      <c r="BX1069" s="159"/>
      <c r="BY1069" s="159"/>
      <c r="BZ1069" s="159"/>
      <c r="CA1069" s="159"/>
      <c r="CB1069" s="159"/>
      <c r="CC1069" s="159"/>
      <c r="CD1069" s="159"/>
    </row>
    <row r="1070" spans="2:82" s="163" customFormat="1" x14ac:dyDescent="0.2">
      <c r="B1070" s="159"/>
      <c r="C1070" s="159"/>
      <c r="D1070" s="159"/>
      <c r="E1070" s="159"/>
      <c r="F1070" s="159"/>
      <c r="G1070" s="159"/>
      <c r="H1070" s="159"/>
      <c r="I1070" s="159"/>
      <c r="J1070" s="159"/>
      <c r="K1070" s="159"/>
      <c r="L1070" s="159"/>
      <c r="M1070" s="159"/>
      <c r="N1070" s="159"/>
      <c r="O1070" s="159"/>
      <c r="P1070" s="159"/>
      <c r="Q1070" s="159"/>
      <c r="R1070" s="159"/>
      <c r="S1070" s="159"/>
      <c r="T1070" s="159"/>
      <c r="U1070" s="159"/>
      <c r="V1070" s="159"/>
      <c r="W1070" s="159"/>
      <c r="X1070" s="159"/>
      <c r="Y1070" s="159"/>
      <c r="Z1070" s="159"/>
      <c r="AA1070" s="159"/>
      <c r="AB1070" s="159"/>
      <c r="AC1070" s="159"/>
      <c r="AD1070" s="159"/>
      <c r="AE1070" s="159"/>
      <c r="AF1070" s="159"/>
      <c r="AG1070" s="159"/>
      <c r="AH1070" s="159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159"/>
      <c r="AX1070" s="159"/>
      <c r="AY1070" s="159"/>
      <c r="AZ1070" s="159"/>
      <c r="BA1070" s="159"/>
      <c r="BB1070" s="159"/>
      <c r="BC1070" s="159"/>
      <c r="BD1070" s="159"/>
      <c r="BE1070" s="159"/>
      <c r="BF1070" s="159"/>
      <c r="BG1070" s="159"/>
      <c r="BH1070" s="159"/>
      <c r="BI1070" s="159"/>
      <c r="BJ1070" s="159"/>
      <c r="BK1070" s="159"/>
      <c r="BL1070" s="159"/>
      <c r="BM1070" s="159"/>
      <c r="BN1070" s="159"/>
      <c r="BO1070" s="159"/>
      <c r="BP1070" s="159"/>
      <c r="BQ1070" s="159"/>
      <c r="BR1070" s="159"/>
      <c r="BS1070" s="159"/>
      <c r="BT1070" s="159"/>
      <c r="BU1070" s="159"/>
      <c r="BV1070" s="159"/>
      <c r="BW1070" s="159"/>
      <c r="BX1070" s="159"/>
      <c r="BY1070" s="159"/>
      <c r="BZ1070" s="159"/>
      <c r="CA1070" s="159"/>
      <c r="CB1070" s="159"/>
      <c r="CC1070" s="159"/>
      <c r="CD1070" s="159"/>
    </row>
    <row r="1071" spans="2:82" s="163" customFormat="1" x14ac:dyDescent="0.2">
      <c r="B1071" s="159"/>
      <c r="C1071" s="159"/>
      <c r="D1071" s="159"/>
      <c r="E1071" s="159"/>
      <c r="F1071" s="159"/>
      <c r="G1071" s="159"/>
      <c r="H1071" s="159"/>
      <c r="I1071" s="159"/>
      <c r="J1071" s="159"/>
      <c r="K1071" s="159"/>
      <c r="L1071" s="159"/>
      <c r="M1071" s="159"/>
      <c r="N1071" s="159"/>
      <c r="O1071" s="159"/>
      <c r="P1071" s="159"/>
      <c r="Q1071" s="159"/>
      <c r="R1071" s="159"/>
      <c r="S1071" s="159"/>
      <c r="T1071" s="159"/>
      <c r="U1071" s="159"/>
      <c r="V1071" s="159"/>
      <c r="W1071" s="159"/>
      <c r="X1071" s="159"/>
      <c r="Y1071" s="159"/>
      <c r="Z1071" s="159"/>
      <c r="AA1071" s="159"/>
      <c r="AB1071" s="159"/>
      <c r="AC1071" s="159"/>
      <c r="AD1071" s="159"/>
      <c r="AE1071" s="159"/>
      <c r="AF1071" s="159"/>
      <c r="AG1071" s="159"/>
      <c r="AH1071" s="159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</row>
    <row r="1072" spans="2:82" s="163" customFormat="1" x14ac:dyDescent="0.2">
      <c r="B1072" s="159"/>
      <c r="C1072" s="159"/>
      <c r="D1072" s="159"/>
      <c r="E1072" s="159"/>
      <c r="F1072" s="159"/>
      <c r="G1072" s="159"/>
      <c r="H1072" s="159"/>
      <c r="I1072" s="159"/>
      <c r="J1072" s="159"/>
      <c r="K1072" s="159"/>
      <c r="L1072" s="159"/>
      <c r="M1072" s="159"/>
      <c r="N1072" s="159"/>
      <c r="O1072" s="159"/>
      <c r="P1072" s="159"/>
      <c r="Q1072" s="159"/>
      <c r="R1072" s="159"/>
      <c r="S1072" s="159"/>
      <c r="T1072" s="159"/>
      <c r="U1072" s="159"/>
      <c r="V1072" s="159"/>
      <c r="W1072" s="159"/>
      <c r="X1072" s="159"/>
      <c r="Y1072" s="159"/>
      <c r="Z1072" s="159"/>
      <c r="AA1072" s="159"/>
      <c r="AB1072" s="159"/>
      <c r="AC1072" s="159"/>
      <c r="AD1072" s="159"/>
      <c r="AE1072" s="159"/>
      <c r="AF1072" s="159"/>
      <c r="AG1072" s="159"/>
      <c r="AH1072" s="159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  <c r="BD1072" s="159"/>
      <c r="BE1072" s="159"/>
      <c r="BF1072" s="159"/>
      <c r="BG1072" s="159"/>
      <c r="BH1072" s="159"/>
      <c r="BI1072" s="159"/>
      <c r="BJ1072" s="159"/>
      <c r="BK1072" s="159"/>
      <c r="BL1072" s="159"/>
      <c r="BM1072" s="159"/>
      <c r="BN1072" s="159"/>
      <c r="BO1072" s="159"/>
      <c r="BP1072" s="159"/>
      <c r="BQ1072" s="159"/>
      <c r="BR1072" s="159"/>
      <c r="BS1072" s="159"/>
      <c r="BT1072" s="159"/>
      <c r="BU1072" s="159"/>
      <c r="BV1072" s="159"/>
      <c r="BW1072" s="159"/>
      <c r="BX1072" s="159"/>
      <c r="BY1072" s="159"/>
      <c r="BZ1072" s="159"/>
      <c r="CA1072" s="159"/>
      <c r="CB1072" s="159"/>
      <c r="CC1072" s="159"/>
      <c r="CD1072" s="159"/>
    </row>
    <row r="1073" spans="2:82" s="163" customFormat="1" x14ac:dyDescent="0.2">
      <c r="B1073" s="159"/>
      <c r="C1073" s="159"/>
      <c r="D1073" s="159"/>
      <c r="E1073" s="159"/>
      <c r="F1073" s="159"/>
      <c r="G1073" s="159"/>
      <c r="H1073" s="159"/>
      <c r="I1073" s="159"/>
      <c r="J1073" s="159"/>
      <c r="K1073" s="159"/>
      <c r="L1073" s="159"/>
      <c r="M1073" s="159"/>
      <c r="N1073" s="159"/>
      <c r="O1073" s="159"/>
      <c r="P1073" s="159"/>
      <c r="Q1073" s="159"/>
      <c r="R1073" s="159"/>
      <c r="S1073" s="159"/>
      <c r="T1073" s="159"/>
      <c r="U1073" s="159"/>
      <c r="V1073" s="159"/>
      <c r="W1073" s="159"/>
      <c r="X1073" s="159"/>
      <c r="Y1073" s="159"/>
      <c r="Z1073" s="159"/>
      <c r="AA1073" s="159"/>
      <c r="AB1073" s="159"/>
      <c r="AC1073" s="159"/>
      <c r="AD1073" s="159"/>
      <c r="AE1073" s="159"/>
      <c r="AF1073" s="159"/>
      <c r="AG1073" s="159"/>
      <c r="AH1073" s="159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59"/>
      <c r="BK1073" s="159"/>
      <c r="BL1073" s="159"/>
      <c r="BM1073" s="159"/>
      <c r="BN1073" s="159"/>
      <c r="BO1073" s="159"/>
      <c r="BP1073" s="159"/>
      <c r="BQ1073" s="159"/>
      <c r="BR1073" s="159"/>
      <c r="BS1073" s="159"/>
      <c r="BT1073" s="159"/>
      <c r="BU1073" s="159"/>
      <c r="BV1073" s="159"/>
      <c r="BW1073" s="159"/>
      <c r="BX1073" s="159"/>
      <c r="BY1073" s="159"/>
      <c r="BZ1073" s="159"/>
      <c r="CA1073" s="159"/>
      <c r="CB1073" s="159"/>
      <c r="CC1073" s="159"/>
      <c r="CD1073" s="159"/>
    </row>
    <row r="1074" spans="2:82" s="163" customFormat="1" x14ac:dyDescent="0.2">
      <c r="B1074" s="159"/>
      <c r="C1074" s="159"/>
      <c r="D1074" s="159"/>
      <c r="E1074" s="159"/>
      <c r="F1074" s="159"/>
      <c r="G1074" s="159"/>
      <c r="H1074" s="159"/>
      <c r="I1074" s="159"/>
      <c r="J1074" s="159"/>
      <c r="K1074" s="159"/>
      <c r="L1074" s="159"/>
      <c r="M1074" s="159"/>
      <c r="N1074" s="159"/>
      <c r="O1074" s="159"/>
      <c r="P1074" s="159"/>
      <c r="Q1074" s="159"/>
      <c r="R1074" s="159"/>
      <c r="S1074" s="159"/>
      <c r="T1074" s="159"/>
      <c r="U1074" s="159"/>
      <c r="V1074" s="159"/>
      <c r="W1074" s="159"/>
      <c r="X1074" s="159"/>
      <c r="Y1074" s="159"/>
      <c r="Z1074" s="159"/>
      <c r="AA1074" s="159"/>
      <c r="AB1074" s="159"/>
      <c r="AC1074" s="159"/>
      <c r="AD1074" s="159"/>
      <c r="AE1074" s="159"/>
      <c r="AF1074" s="159"/>
      <c r="AG1074" s="159"/>
      <c r="AH1074" s="159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59"/>
      <c r="BK1074" s="159"/>
      <c r="BL1074" s="159"/>
      <c r="BM1074" s="159"/>
      <c r="BN1074" s="159"/>
      <c r="BO1074" s="159"/>
      <c r="BP1074" s="159"/>
      <c r="BQ1074" s="159"/>
      <c r="BR1074" s="159"/>
      <c r="BS1074" s="159"/>
      <c r="BT1074" s="159"/>
      <c r="BU1074" s="159"/>
      <c r="BV1074" s="159"/>
      <c r="BW1074" s="159"/>
      <c r="BX1074" s="159"/>
      <c r="BY1074" s="159"/>
      <c r="BZ1074" s="159"/>
      <c r="CA1074" s="159"/>
      <c r="CB1074" s="159"/>
      <c r="CC1074" s="159"/>
      <c r="CD1074" s="159"/>
    </row>
    <row r="1075" spans="2:82" s="163" customFormat="1" x14ac:dyDescent="0.2">
      <c r="B1075" s="159"/>
      <c r="C1075" s="159"/>
      <c r="D1075" s="159"/>
      <c r="E1075" s="159"/>
      <c r="F1075" s="159"/>
      <c r="G1075" s="159"/>
      <c r="H1075" s="159"/>
      <c r="I1075" s="159"/>
      <c r="J1075" s="159"/>
      <c r="K1075" s="159"/>
      <c r="L1075" s="159"/>
      <c r="M1075" s="159"/>
      <c r="N1075" s="159"/>
      <c r="O1075" s="159"/>
      <c r="P1075" s="159"/>
      <c r="Q1075" s="159"/>
      <c r="R1075" s="159"/>
      <c r="S1075" s="159"/>
      <c r="T1075" s="159"/>
      <c r="U1075" s="159"/>
      <c r="V1075" s="159"/>
      <c r="W1075" s="159"/>
      <c r="X1075" s="159"/>
      <c r="Y1075" s="159"/>
      <c r="Z1075" s="159"/>
      <c r="AA1075" s="159"/>
      <c r="AB1075" s="159"/>
      <c r="AC1075" s="159"/>
      <c r="AD1075" s="159"/>
      <c r="AE1075" s="159"/>
      <c r="AF1075" s="159"/>
      <c r="AG1075" s="159"/>
      <c r="AH1075" s="159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59"/>
      <c r="BK1075" s="159"/>
      <c r="BL1075" s="159"/>
      <c r="BM1075" s="159"/>
      <c r="BN1075" s="159"/>
      <c r="BO1075" s="159"/>
      <c r="BP1075" s="159"/>
      <c r="BQ1075" s="159"/>
      <c r="BR1075" s="159"/>
      <c r="BS1075" s="159"/>
      <c r="BT1075" s="159"/>
      <c r="BU1075" s="159"/>
      <c r="BV1075" s="159"/>
      <c r="BW1075" s="159"/>
      <c r="BX1075" s="159"/>
      <c r="BY1075" s="159"/>
      <c r="BZ1075" s="159"/>
      <c r="CA1075" s="159"/>
      <c r="CB1075" s="159"/>
      <c r="CC1075" s="159"/>
      <c r="CD1075" s="159"/>
    </row>
    <row r="1076" spans="2:82" s="163" customFormat="1" x14ac:dyDescent="0.2">
      <c r="B1076" s="159"/>
      <c r="C1076" s="159"/>
      <c r="D1076" s="159"/>
      <c r="E1076" s="159"/>
      <c r="F1076" s="159"/>
      <c r="G1076" s="159"/>
      <c r="H1076" s="159"/>
      <c r="I1076" s="159"/>
      <c r="J1076" s="159"/>
      <c r="K1076" s="159"/>
      <c r="L1076" s="159"/>
      <c r="M1076" s="159"/>
      <c r="N1076" s="159"/>
      <c r="O1076" s="159"/>
      <c r="P1076" s="159"/>
      <c r="Q1076" s="159"/>
      <c r="R1076" s="159"/>
      <c r="S1076" s="159"/>
      <c r="T1076" s="159"/>
      <c r="U1076" s="159"/>
      <c r="V1076" s="159"/>
      <c r="W1076" s="159"/>
      <c r="X1076" s="159"/>
      <c r="Y1076" s="159"/>
      <c r="Z1076" s="159"/>
      <c r="AA1076" s="159"/>
      <c r="AB1076" s="159"/>
      <c r="AC1076" s="159"/>
      <c r="AD1076" s="159"/>
      <c r="AE1076" s="159"/>
      <c r="AF1076" s="159"/>
      <c r="AG1076" s="159"/>
      <c r="AH1076" s="159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59"/>
      <c r="BK1076" s="159"/>
      <c r="BL1076" s="159"/>
      <c r="BM1076" s="159"/>
      <c r="BN1076" s="159"/>
      <c r="BO1076" s="159"/>
      <c r="BP1076" s="159"/>
      <c r="BQ1076" s="159"/>
      <c r="BR1076" s="159"/>
      <c r="BS1076" s="159"/>
      <c r="BT1076" s="159"/>
      <c r="BU1076" s="159"/>
      <c r="BV1076" s="159"/>
      <c r="BW1076" s="159"/>
      <c r="BX1076" s="159"/>
      <c r="BY1076" s="159"/>
      <c r="BZ1076" s="159"/>
      <c r="CA1076" s="159"/>
      <c r="CB1076" s="159"/>
      <c r="CC1076" s="159"/>
      <c r="CD1076" s="159"/>
    </row>
    <row r="1077" spans="2:82" s="163" customFormat="1" x14ac:dyDescent="0.2">
      <c r="B1077" s="159"/>
      <c r="C1077" s="159"/>
      <c r="D1077" s="159"/>
      <c r="E1077" s="159"/>
      <c r="F1077" s="159"/>
      <c r="G1077" s="159"/>
      <c r="H1077" s="159"/>
      <c r="I1077" s="159"/>
      <c r="J1077" s="159"/>
      <c r="K1077" s="159"/>
      <c r="L1077" s="159"/>
      <c r="M1077" s="159"/>
      <c r="N1077" s="159"/>
      <c r="O1077" s="159"/>
      <c r="P1077" s="159"/>
      <c r="Q1077" s="159"/>
      <c r="R1077" s="159"/>
      <c r="S1077" s="159"/>
      <c r="T1077" s="159"/>
      <c r="U1077" s="159"/>
      <c r="V1077" s="159"/>
      <c r="W1077" s="159"/>
      <c r="X1077" s="159"/>
      <c r="Y1077" s="159"/>
      <c r="Z1077" s="159"/>
      <c r="AA1077" s="159"/>
      <c r="AB1077" s="159"/>
      <c r="AC1077" s="159"/>
      <c r="AD1077" s="159"/>
      <c r="AE1077" s="159"/>
      <c r="AF1077" s="159"/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59"/>
      <c r="BK1077" s="159"/>
      <c r="BL1077" s="159"/>
      <c r="BM1077" s="159"/>
      <c r="BN1077" s="159"/>
      <c r="BO1077" s="159"/>
      <c r="BP1077" s="159"/>
      <c r="BQ1077" s="159"/>
      <c r="BR1077" s="159"/>
      <c r="BS1077" s="159"/>
      <c r="BT1077" s="159"/>
      <c r="BU1077" s="159"/>
      <c r="BV1077" s="159"/>
      <c r="BW1077" s="159"/>
      <c r="BX1077" s="159"/>
      <c r="BY1077" s="159"/>
      <c r="BZ1077" s="159"/>
      <c r="CA1077" s="159"/>
      <c r="CB1077" s="159"/>
      <c r="CC1077" s="159"/>
      <c r="CD1077" s="159"/>
    </row>
    <row r="1078" spans="2:82" s="163" customFormat="1" x14ac:dyDescent="0.2">
      <c r="B1078" s="159"/>
      <c r="C1078" s="159"/>
      <c r="D1078" s="159"/>
      <c r="E1078" s="159"/>
      <c r="F1078" s="159"/>
      <c r="G1078" s="159"/>
      <c r="H1078" s="159"/>
      <c r="I1078" s="159"/>
      <c r="J1078" s="159"/>
      <c r="K1078" s="159"/>
      <c r="L1078" s="159"/>
      <c r="M1078" s="159"/>
      <c r="N1078" s="159"/>
      <c r="O1078" s="159"/>
      <c r="P1078" s="159"/>
      <c r="Q1078" s="159"/>
      <c r="R1078" s="159"/>
      <c r="S1078" s="159"/>
      <c r="T1078" s="159"/>
      <c r="U1078" s="159"/>
      <c r="V1078" s="159"/>
      <c r="W1078" s="159"/>
      <c r="X1078" s="159"/>
      <c r="Y1078" s="159"/>
      <c r="Z1078" s="159"/>
      <c r="AA1078" s="159"/>
      <c r="AB1078" s="159"/>
      <c r="AC1078" s="159"/>
      <c r="AD1078" s="159"/>
      <c r="AE1078" s="159"/>
      <c r="AF1078" s="159"/>
      <c r="AG1078" s="159"/>
      <c r="AH1078" s="159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59"/>
      <c r="BK1078" s="159"/>
      <c r="BL1078" s="159"/>
      <c r="BM1078" s="159"/>
      <c r="BN1078" s="159"/>
      <c r="BO1078" s="159"/>
      <c r="BP1078" s="159"/>
      <c r="BQ1078" s="159"/>
      <c r="BR1078" s="159"/>
      <c r="BS1078" s="159"/>
      <c r="BT1078" s="159"/>
      <c r="BU1078" s="159"/>
      <c r="BV1078" s="159"/>
      <c r="BW1078" s="159"/>
      <c r="BX1078" s="159"/>
      <c r="BY1078" s="159"/>
      <c r="BZ1078" s="159"/>
      <c r="CA1078" s="159"/>
      <c r="CB1078" s="159"/>
      <c r="CC1078" s="159"/>
      <c r="CD1078" s="159"/>
    </row>
    <row r="1079" spans="2:82" s="163" customFormat="1" x14ac:dyDescent="0.2">
      <c r="B1079" s="159"/>
      <c r="C1079" s="159"/>
      <c r="D1079" s="159"/>
      <c r="E1079" s="159"/>
      <c r="F1079" s="159"/>
      <c r="G1079" s="159"/>
      <c r="H1079" s="159"/>
      <c r="I1079" s="159"/>
      <c r="J1079" s="159"/>
      <c r="K1079" s="159"/>
      <c r="L1079" s="159"/>
      <c r="M1079" s="159"/>
      <c r="N1079" s="159"/>
      <c r="O1079" s="159"/>
      <c r="P1079" s="159"/>
      <c r="Q1079" s="159"/>
      <c r="R1079" s="159"/>
      <c r="S1079" s="159"/>
      <c r="T1079" s="159"/>
      <c r="U1079" s="159"/>
      <c r="V1079" s="159"/>
      <c r="W1079" s="159"/>
      <c r="X1079" s="159"/>
      <c r="Y1079" s="159"/>
      <c r="Z1079" s="159"/>
      <c r="AA1079" s="159"/>
      <c r="AB1079" s="159"/>
      <c r="AC1079" s="159"/>
      <c r="AD1079" s="159"/>
      <c r="AE1079" s="159"/>
      <c r="AF1079" s="159"/>
      <c r="AG1079" s="159"/>
      <c r="AH1079" s="159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59"/>
      <c r="BK1079" s="159"/>
      <c r="BL1079" s="159"/>
      <c r="BM1079" s="159"/>
      <c r="BN1079" s="159"/>
      <c r="BO1079" s="159"/>
      <c r="BP1079" s="159"/>
      <c r="BQ1079" s="159"/>
      <c r="BR1079" s="159"/>
      <c r="BS1079" s="159"/>
      <c r="BT1079" s="159"/>
      <c r="BU1079" s="159"/>
      <c r="BV1079" s="159"/>
      <c r="BW1079" s="159"/>
      <c r="BX1079" s="159"/>
      <c r="BY1079" s="159"/>
      <c r="BZ1079" s="159"/>
      <c r="CA1079" s="159"/>
      <c r="CB1079" s="159"/>
      <c r="CC1079" s="159"/>
      <c r="CD1079" s="159"/>
    </row>
    <row r="1080" spans="2:82" s="163" customFormat="1" x14ac:dyDescent="0.2">
      <c r="B1080" s="159"/>
      <c r="C1080" s="159"/>
      <c r="D1080" s="159"/>
      <c r="E1080" s="159"/>
      <c r="F1080" s="159"/>
      <c r="G1080" s="159"/>
      <c r="H1080" s="159"/>
      <c r="I1080" s="159"/>
      <c r="J1080" s="159"/>
      <c r="K1080" s="159"/>
      <c r="L1080" s="159"/>
      <c r="M1080" s="159"/>
      <c r="N1080" s="159"/>
      <c r="O1080" s="159"/>
      <c r="P1080" s="159"/>
      <c r="Q1080" s="159"/>
      <c r="R1080" s="159"/>
      <c r="S1080" s="159"/>
      <c r="T1080" s="159"/>
      <c r="U1080" s="159"/>
      <c r="V1080" s="159"/>
      <c r="W1080" s="159"/>
      <c r="X1080" s="159"/>
      <c r="Y1080" s="159"/>
      <c r="Z1080" s="159"/>
      <c r="AA1080" s="159"/>
      <c r="AB1080" s="159"/>
      <c r="AC1080" s="159"/>
      <c r="AD1080" s="159"/>
      <c r="AE1080" s="159"/>
      <c r="AF1080" s="159"/>
      <c r="AG1080" s="159"/>
      <c r="AH1080" s="159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59"/>
      <c r="BK1080" s="159"/>
      <c r="BL1080" s="159"/>
      <c r="BM1080" s="159"/>
      <c r="BN1080" s="159"/>
      <c r="BO1080" s="159"/>
      <c r="BP1080" s="159"/>
      <c r="BQ1080" s="159"/>
      <c r="BR1080" s="159"/>
      <c r="BS1080" s="159"/>
      <c r="BT1080" s="159"/>
      <c r="BU1080" s="159"/>
      <c r="BV1080" s="159"/>
      <c r="BW1080" s="159"/>
      <c r="BX1080" s="159"/>
      <c r="BY1080" s="159"/>
      <c r="BZ1080" s="159"/>
      <c r="CA1080" s="159"/>
      <c r="CB1080" s="159"/>
      <c r="CC1080" s="159"/>
      <c r="CD1080" s="159"/>
    </row>
    <row r="1081" spans="2:82" s="163" customFormat="1" x14ac:dyDescent="0.2">
      <c r="B1081" s="159"/>
      <c r="C1081" s="159"/>
      <c r="D1081" s="159"/>
      <c r="E1081" s="159"/>
      <c r="F1081" s="159"/>
      <c r="G1081" s="159"/>
      <c r="H1081" s="159"/>
      <c r="I1081" s="159"/>
      <c r="J1081" s="159"/>
      <c r="K1081" s="159"/>
      <c r="L1081" s="159"/>
      <c r="M1081" s="159"/>
      <c r="N1081" s="159"/>
      <c r="O1081" s="159"/>
      <c r="P1081" s="159"/>
      <c r="Q1081" s="159"/>
      <c r="R1081" s="159"/>
      <c r="S1081" s="159"/>
      <c r="T1081" s="159"/>
      <c r="U1081" s="159"/>
      <c r="V1081" s="159"/>
      <c r="W1081" s="159"/>
      <c r="X1081" s="159"/>
      <c r="Y1081" s="159"/>
      <c r="Z1081" s="159"/>
      <c r="AA1081" s="159"/>
      <c r="AB1081" s="159"/>
      <c r="AC1081" s="159"/>
      <c r="AD1081" s="159"/>
      <c r="AE1081" s="159"/>
      <c r="AF1081" s="159"/>
      <c r="AG1081" s="159"/>
      <c r="AH1081" s="159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  <c r="BD1081" s="159"/>
      <c r="BE1081" s="159"/>
      <c r="BF1081" s="159"/>
      <c r="BG1081" s="159"/>
      <c r="BH1081" s="159"/>
      <c r="BI1081" s="159"/>
      <c r="BJ1081" s="159"/>
      <c r="BK1081" s="159"/>
      <c r="BL1081" s="159"/>
      <c r="BM1081" s="159"/>
      <c r="BN1081" s="159"/>
      <c r="BO1081" s="159"/>
      <c r="BP1081" s="159"/>
      <c r="BQ1081" s="159"/>
      <c r="BR1081" s="159"/>
      <c r="BS1081" s="159"/>
      <c r="BT1081" s="159"/>
      <c r="BU1081" s="159"/>
      <c r="BV1081" s="159"/>
      <c r="BW1081" s="159"/>
      <c r="BX1081" s="159"/>
      <c r="BY1081" s="159"/>
      <c r="BZ1081" s="159"/>
      <c r="CA1081" s="159"/>
      <c r="CB1081" s="159"/>
      <c r="CC1081" s="159"/>
      <c r="CD1081" s="159"/>
    </row>
    <row r="1082" spans="2:82" s="163" customFormat="1" x14ac:dyDescent="0.2">
      <c r="B1082" s="159"/>
      <c r="C1082" s="159"/>
      <c r="D1082" s="159"/>
      <c r="E1082" s="159"/>
      <c r="F1082" s="159"/>
      <c r="G1082" s="159"/>
      <c r="H1082" s="159"/>
      <c r="I1082" s="159"/>
      <c r="J1082" s="159"/>
      <c r="K1082" s="159"/>
      <c r="L1082" s="159"/>
      <c r="M1082" s="159"/>
      <c r="N1082" s="159"/>
      <c r="O1082" s="159"/>
      <c r="P1082" s="159"/>
      <c r="Q1082" s="159"/>
      <c r="R1082" s="159"/>
      <c r="S1082" s="159"/>
      <c r="T1082" s="159"/>
      <c r="U1082" s="159"/>
      <c r="V1082" s="159"/>
      <c r="W1082" s="159"/>
      <c r="X1082" s="159"/>
      <c r="Y1082" s="159"/>
      <c r="Z1082" s="159"/>
      <c r="AA1082" s="159"/>
      <c r="AB1082" s="159"/>
      <c r="AC1082" s="159"/>
      <c r="AD1082" s="159"/>
      <c r="AE1082" s="159"/>
      <c r="AF1082" s="159"/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59"/>
      <c r="BK1082" s="159"/>
      <c r="BL1082" s="159"/>
      <c r="BM1082" s="159"/>
      <c r="BN1082" s="159"/>
      <c r="BO1082" s="159"/>
      <c r="BP1082" s="159"/>
      <c r="BQ1082" s="159"/>
      <c r="BR1082" s="159"/>
      <c r="BS1082" s="159"/>
      <c r="BT1082" s="159"/>
      <c r="BU1082" s="159"/>
      <c r="BV1082" s="159"/>
      <c r="BW1082" s="159"/>
      <c r="BX1082" s="159"/>
      <c r="BY1082" s="159"/>
      <c r="BZ1082" s="159"/>
      <c r="CA1082" s="159"/>
      <c r="CB1082" s="159"/>
      <c r="CC1082" s="159"/>
      <c r="CD1082" s="159"/>
    </row>
    <row r="1083" spans="2:82" s="163" customFormat="1" x14ac:dyDescent="0.2">
      <c r="B1083" s="159"/>
      <c r="C1083" s="159"/>
      <c r="D1083" s="159"/>
      <c r="E1083" s="159"/>
      <c r="F1083" s="159"/>
      <c r="G1083" s="159"/>
      <c r="H1083" s="159"/>
      <c r="I1083" s="159"/>
      <c r="J1083" s="159"/>
      <c r="K1083" s="159"/>
      <c r="L1083" s="159"/>
      <c r="M1083" s="159"/>
      <c r="N1083" s="159"/>
      <c r="O1083" s="159"/>
      <c r="P1083" s="159"/>
      <c r="Q1083" s="159"/>
      <c r="R1083" s="159"/>
      <c r="S1083" s="159"/>
      <c r="T1083" s="159"/>
      <c r="U1083" s="159"/>
      <c r="V1083" s="159"/>
      <c r="W1083" s="159"/>
      <c r="X1083" s="159"/>
      <c r="Y1083" s="159"/>
      <c r="Z1083" s="159"/>
      <c r="AA1083" s="159"/>
      <c r="AB1083" s="159"/>
      <c r="AC1083" s="159"/>
      <c r="AD1083" s="159"/>
      <c r="AE1083" s="159"/>
      <c r="AF1083" s="159"/>
      <c r="AG1083" s="159"/>
      <c r="AH1083" s="159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  <c r="BD1083" s="159"/>
      <c r="BE1083" s="159"/>
      <c r="BF1083" s="159"/>
      <c r="BG1083" s="159"/>
      <c r="BH1083" s="159"/>
      <c r="BI1083" s="159"/>
      <c r="BJ1083" s="159"/>
      <c r="BK1083" s="159"/>
      <c r="BL1083" s="159"/>
      <c r="BM1083" s="159"/>
      <c r="BN1083" s="159"/>
      <c r="BO1083" s="159"/>
      <c r="BP1083" s="159"/>
      <c r="BQ1083" s="159"/>
      <c r="BR1083" s="159"/>
      <c r="BS1083" s="159"/>
      <c r="BT1083" s="159"/>
      <c r="BU1083" s="159"/>
      <c r="BV1083" s="159"/>
      <c r="BW1083" s="159"/>
      <c r="BX1083" s="159"/>
      <c r="BY1083" s="159"/>
      <c r="BZ1083" s="159"/>
      <c r="CA1083" s="159"/>
      <c r="CB1083" s="159"/>
      <c r="CC1083" s="159"/>
      <c r="CD1083" s="159"/>
    </row>
    <row r="1084" spans="2:82" s="163" customFormat="1" x14ac:dyDescent="0.2">
      <c r="B1084" s="159"/>
      <c r="C1084" s="159"/>
      <c r="D1084" s="159"/>
      <c r="E1084" s="159"/>
      <c r="F1084" s="159"/>
      <c r="G1084" s="159"/>
      <c r="H1084" s="159"/>
      <c r="I1084" s="159"/>
      <c r="J1084" s="159"/>
      <c r="K1084" s="159"/>
      <c r="L1084" s="159"/>
      <c r="M1084" s="159"/>
      <c r="N1084" s="159"/>
      <c r="O1084" s="159"/>
      <c r="P1084" s="159"/>
      <c r="Q1084" s="159"/>
      <c r="R1084" s="159"/>
      <c r="S1084" s="159"/>
      <c r="T1084" s="159"/>
      <c r="U1084" s="159"/>
      <c r="V1084" s="159"/>
      <c r="W1084" s="159"/>
      <c r="X1084" s="159"/>
      <c r="Y1084" s="159"/>
      <c r="Z1084" s="159"/>
      <c r="AA1084" s="159"/>
      <c r="AB1084" s="159"/>
      <c r="AC1084" s="159"/>
      <c r="AD1084" s="159"/>
      <c r="AE1084" s="159"/>
      <c r="AF1084" s="159"/>
      <c r="AG1084" s="159"/>
      <c r="AH1084" s="159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  <c r="BD1084" s="159"/>
      <c r="BE1084" s="159"/>
      <c r="BF1084" s="159"/>
      <c r="BG1084" s="159"/>
      <c r="BH1084" s="159"/>
      <c r="BI1084" s="159"/>
      <c r="BJ1084" s="159"/>
      <c r="BK1084" s="159"/>
      <c r="BL1084" s="159"/>
      <c r="BM1084" s="159"/>
      <c r="BN1084" s="159"/>
      <c r="BO1084" s="159"/>
      <c r="BP1084" s="159"/>
      <c r="BQ1084" s="159"/>
      <c r="BR1084" s="159"/>
      <c r="BS1084" s="159"/>
      <c r="BT1084" s="159"/>
      <c r="BU1084" s="159"/>
      <c r="BV1084" s="159"/>
      <c r="BW1084" s="159"/>
      <c r="BX1084" s="159"/>
      <c r="BY1084" s="159"/>
      <c r="BZ1084" s="159"/>
      <c r="CA1084" s="159"/>
      <c r="CB1084" s="159"/>
      <c r="CC1084" s="159"/>
      <c r="CD1084" s="159"/>
    </row>
    <row r="1085" spans="2:82" s="163" customFormat="1" x14ac:dyDescent="0.2">
      <c r="B1085" s="159"/>
      <c r="C1085" s="159"/>
      <c r="D1085" s="159"/>
      <c r="E1085" s="159"/>
      <c r="F1085" s="159"/>
      <c r="G1085" s="159"/>
      <c r="H1085" s="159"/>
      <c r="I1085" s="159"/>
      <c r="J1085" s="159"/>
      <c r="K1085" s="159"/>
      <c r="L1085" s="159"/>
      <c r="M1085" s="159"/>
      <c r="N1085" s="159"/>
      <c r="O1085" s="159"/>
      <c r="P1085" s="159"/>
      <c r="Q1085" s="159"/>
      <c r="R1085" s="159"/>
      <c r="S1085" s="159"/>
      <c r="T1085" s="159"/>
      <c r="U1085" s="159"/>
      <c r="V1085" s="159"/>
      <c r="W1085" s="159"/>
      <c r="X1085" s="159"/>
      <c r="Y1085" s="159"/>
      <c r="Z1085" s="159"/>
      <c r="AA1085" s="159"/>
      <c r="AB1085" s="159"/>
      <c r="AC1085" s="159"/>
      <c r="AD1085" s="159"/>
      <c r="AE1085" s="159"/>
      <c r="AF1085" s="159"/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59"/>
      <c r="BN1085" s="159"/>
      <c r="BO1085" s="159"/>
      <c r="BP1085" s="159"/>
      <c r="BQ1085" s="159"/>
      <c r="BR1085" s="159"/>
      <c r="BS1085" s="159"/>
      <c r="BT1085" s="159"/>
      <c r="BU1085" s="159"/>
      <c r="BV1085" s="159"/>
      <c r="BW1085" s="159"/>
      <c r="BX1085" s="159"/>
      <c r="BY1085" s="159"/>
      <c r="BZ1085" s="159"/>
      <c r="CA1085" s="159"/>
      <c r="CB1085" s="159"/>
      <c r="CC1085" s="159"/>
      <c r="CD1085" s="159"/>
    </row>
    <row r="1086" spans="2:82" s="163" customFormat="1" x14ac:dyDescent="0.2">
      <c r="B1086" s="159"/>
      <c r="C1086" s="159"/>
      <c r="D1086" s="159"/>
      <c r="E1086" s="159"/>
      <c r="F1086" s="159"/>
      <c r="G1086" s="159"/>
      <c r="H1086" s="159"/>
      <c r="I1086" s="159"/>
      <c r="J1086" s="159"/>
      <c r="K1086" s="159"/>
      <c r="L1086" s="159"/>
      <c r="M1086" s="159"/>
      <c r="N1086" s="159"/>
      <c r="O1086" s="159"/>
      <c r="P1086" s="159"/>
      <c r="Q1086" s="159"/>
      <c r="R1086" s="159"/>
      <c r="S1086" s="159"/>
      <c r="T1086" s="159"/>
      <c r="U1086" s="159"/>
      <c r="V1086" s="159"/>
      <c r="W1086" s="159"/>
      <c r="X1086" s="159"/>
      <c r="Y1086" s="159"/>
      <c r="Z1086" s="159"/>
      <c r="AA1086" s="159"/>
      <c r="AB1086" s="159"/>
      <c r="AC1086" s="159"/>
      <c r="AD1086" s="159"/>
      <c r="AE1086" s="159"/>
      <c r="AF1086" s="159"/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59"/>
      <c r="BN1086" s="159"/>
      <c r="BO1086" s="159"/>
      <c r="BP1086" s="159"/>
      <c r="BQ1086" s="159"/>
      <c r="BR1086" s="159"/>
      <c r="BS1086" s="159"/>
      <c r="BT1086" s="159"/>
      <c r="BU1086" s="159"/>
      <c r="BV1086" s="159"/>
      <c r="BW1086" s="159"/>
      <c r="BX1086" s="159"/>
      <c r="BY1086" s="159"/>
      <c r="BZ1086" s="159"/>
      <c r="CA1086" s="159"/>
      <c r="CB1086" s="159"/>
      <c r="CC1086" s="159"/>
      <c r="CD1086" s="159"/>
    </row>
    <row r="1087" spans="2:82" s="163" customFormat="1" x14ac:dyDescent="0.2">
      <c r="B1087" s="159"/>
      <c r="C1087" s="159"/>
      <c r="D1087" s="159"/>
      <c r="E1087" s="159"/>
      <c r="F1087" s="159"/>
      <c r="G1087" s="159"/>
      <c r="H1087" s="159"/>
      <c r="I1087" s="159"/>
      <c r="J1087" s="159"/>
      <c r="K1087" s="159"/>
      <c r="L1087" s="159"/>
      <c r="M1087" s="159"/>
      <c r="N1087" s="159"/>
      <c r="O1087" s="159"/>
      <c r="P1087" s="159"/>
      <c r="Q1087" s="159"/>
      <c r="R1087" s="159"/>
      <c r="S1087" s="159"/>
      <c r="T1087" s="159"/>
      <c r="U1087" s="159"/>
      <c r="V1087" s="159"/>
      <c r="W1087" s="159"/>
      <c r="X1087" s="159"/>
      <c r="Y1087" s="159"/>
      <c r="Z1087" s="159"/>
      <c r="AA1087" s="159"/>
      <c r="AB1087" s="159"/>
      <c r="AC1087" s="159"/>
      <c r="AD1087" s="159"/>
      <c r="AE1087" s="159"/>
      <c r="AF1087" s="159"/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59"/>
      <c r="BN1087" s="159"/>
      <c r="BO1087" s="159"/>
      <c r="BP1087" s="159"/>
      <c r="BQ1087" s="159"/>
      <c r="BR1087" s="159"/>
      <c r="BS1087" s="159"/>
      <c r="BT1087" s="159"/>
      <c r="BU1087" s="159"/>
      <c r="BV1087" s="159"/>
      <c r="BW1087" s="159"/>
      <c r="BX1087" s="159"/>
      <c r="BY1087" s="159"/>
      <c r="BZ1087" s="159"/>
      <c r="CA1087" s="159"/>
      <c r="CB1087" s="159"/>
      <c r="CC1087" s="159"/>
      <c r="CD1087" s="159"/>
    </row>
    <row r="1088" spans="2:82" s="163" customFormat="1" x14ac:dyDescent="0.2">
      <c r="B1088" s="159"/>
      <c r="C1088" s="159"/>
      <c r="D1088" s="159"/>
      <c r="E1088" s="159"/>
      <c r="F1088" s="159"/>
      <c r="G1088" s="159"/>
      <c r="H1088" s="159"/>
      <c r="I1088" s="159"/>
      <c r="J1088" s="159"/>
      <c r="K1088" s="159"/>
      <c r="L1088" s="159"/>
      <c r="M1088" s="159"/>
      <c r="N1088" s="159"/>
      <c r="O1088" s="159"/>
      <c r="P1088" s="159"/>
      <c r="Q1088" s="159"/>
      <c r="R1088" s="159"/>
      <c r="S1088" s="159"/>
      <c r="T1088" s="159"/>
      <c r="U1088" s="159"/>
      <c r="V1088" s="159"/>
      <c r="W1088" s="159"/>
      <c r="X1088" s="159"/>
      <c r="Y1088" s="159"/>
      <c r="Z1088" s="159"/>
      <c r="AA1088" s="159"/>
      <c r="AB1088" s="159"/>
      <c r="AC1088" s="159"/>
      <c r="AD1088" s="159"/>
      <c r="AE1088" s="159"/>
      <c r="AF1088" s="159"/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59"/>
      <c r="BN1088" s="159"/>
      <c r="BO1088" s="159"/>
      <c r="BP1088" s="159"/>
      <c r="BQ1088" s="159"/>
      <c r="BR1088" s="159"/>
      <c r="BS1088" s="159"/>
      <c r="BT1088" s="159"/>
      <c r="BU1088" s="159"/>
      <c r="BV1088" s="159"/>
      <c r="BW1088" s="159"/>
      <c r="BX1088" s="159"/>
      <c r="BY1088" s="159"/>
      <c r="BZ1088" s="159"/>
      <c r="CA1088" s="159"/>
      <c r="CB1088" s="159"/>
      <c r="CC1088" s="159"/>
      <c r="CD1088" s="159"/>
    </row>
    <row r="1089" spans="2:82" s="163" customFormat="1" x14ac:dyDescent="0.2">
      <c r="B1089" s="159"/>
      <c r="C1089" s="159"/>
      <c r="D1089" s="159"/>
      <c r="E1089" s="159"/>
      <c r="F1089" s="159"/>
      <c r="G1089" s="159"/>
      <c r="H1089" s="159"/>
      <c r="I1089" s="159"/>
      <c r="J1089" s="159"/>
      <c r="K1089" s="159"/>
      <c r="L1089" s="159"/>
      <c r="M1089" s="159"/>
      <c r="N1089" s="159"/>
      <c r="O1089" s="159"/>
      <c r="P1089" s="159"/>
      <c r="Q1089" s="159"/>
      <c r="R1089" s="159"/>
      <c r="S1089" s="159"/>
      <c r="T1089" s="159"/>
      <c r="U1089" s="159"/>
      <c r="V1089" s="159"/>
      <c r="W1089" s="159"/>
      <c r="X1089" s="159"/>
      <c r="Y1089" s="159"/>
      <c r="Z1089" s="159"/>
      <c r="AA1089" s="159"/>
      <c r="AB1089" s="159"/>
      <c r="AC1089" s="159"/>
      <c r="AD1089" s="159"/>
      <c r="AE1089" s="159"/>
      <c r="AF1089" s="159"/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59"/>
      <c r="BN1089" s="159"/>
      <c r="BO1089" s="159"/>
      <c r="BP1089" s="159"/>
      <c r="BQ1089" s="159"/>
      <c r="BR1089" s="159"/>
      <c r="BS1089" s="159"/>
      <c r="BT1089" s="159"/>
      <c r="BU1089" s="159"/>
      <c r="BV1089" s="159"/>
      <c r="BW1089" s="159"/>
      <c r="BX1089" s="159"/>
      <c r="BY1089" s="159"/>
      <c r="BZ1089" s="159"/>
      <c r="CA1089" s="159"/>
      <c r="CB1089" s="159"/>
      <c r="CC1089" s="159"/>
      <c r="CD1089" s="159"/>
    </row>
    <row r="1090" spans="2:82" s="163" customFormat="1" x14ac:dyDescent="0.2">
      <c r="B1090" s="159"/>
      <c r="C1090" s="159"/>
      <c r="D1090" s="159"/>
      <c r="E1090" s="159"/>
      <c r="F1090" s="159"/>
      <c r="G1090" s="159"/>
      <c r="H1090" s="159"/>
      <c r="I1090" s="159"/>
      <c r="J1090" s="159"/>
      <c r="K1090" s="159"/>
      <c r="L1090" s="159"/>
      <c r="M1090" s="159"/>
      <c r="N1090" s="159"/>
      <c r="O1090" s="159"/>
      <c r="P1090" s="159"/>
      <c r="Q1090" s="159"/>
      <c r="R1090" s="159"/>
      <c r="S1090" s="159"/>
      <c r="T1090" s="159"/>
      <c r="U1090" s="159"/>
      <c r="V1090" s="159"/>
      <c r="W1090" s="159"/>
      <c r="X1090" s="159"/>
      <c r="Y1090" s="159"/>
      <c r="Z1090" s="159"/>
      <c r="AA1090" s="159"/>
      <c r="AB1090" s="159"/>
      <c r="AC1090" s="159"/>
      <c r="AD1090" s="159"/>
      <c r="AE1090" s="159"/>
      <c r="AF1090" s="159"/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59"/>
      <c r="BN1090" s="159"/>
      <c r="BO1090" s="159"/>
      <c r="BP1090" s="159"/>
      <c r="BQ1090" s="159"/>
      <c r="BR1090" s="159"/>
      <c r="BS1090" s="159"/>
      <c r="BT1090" s="159"/>
      <c r="BU1090" s="159"/>
      <c r="BV1090" s="159"/>
      <c r="BW1090" s="159"/>
      <c r="BX1090" s="159"/>
      <c r="BY1090" s="159"/>
      <c r="BZ1090" s="159"/>
      <c r="CA1090" s="159"/>
      <c r="CB1090" s="159"/>
      <c r="CC1090" s="159"/>
      <c r="CD1090" s="159"/>
    </row>
    <row r="1091" spans="2:82" s="163" customFormat="1" x14ac:dyDescent="0.2">
      <c r="B1091" s="159"/>
      <c r="C1091" s="159"/>
      <c r="D1091" s="159"/>
      <c r="E1091" s="159"/>
      <c r="F1091" s="159"/>
      <c r="G1091" s="159"/>
      <c r="H1091" s="159"/>
      <c r="I1091" s="159"/>
      <c r="J1091" s="159"/>
      <c r="K1091" s="159"/>
      <c r="L1091" s="159"/>
      <c r="M1091" s="159"/>
      <c r="N1091" s="159"/>
      <c r="O1091" s="159"/>
      <c r="P1091" s="159"/>
      <c r="Q1091" s="159"/>
      <c r="R1091" s="159"/>
      <c r="S1091" s="159"/>
      <c r="T1091" s="159"/>
      <c r="U1091" s="159"/>
      <c r="V1091" s="159"/>
      <c r="W1091" s="159"/>
      <c r="X1091" s="159"/>
      <c r="Y1091" s="159"/>
      <c r="Z1091" s="159"/>
      <c r="AA1091" s="159"/>
      <c r="AB1091" s="159"/>
      <c r="AC1091" s="159"/>
      <c r="AD1091" s="159"/>
      <c r="AE1091" s="159"/>
      <c r="AF1091" s="159"/>
      <c r="AG1091" s="159"/>
      <c r="AH1091" s="159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59"/>
      <c r="BK1091" s="159"/>
      <c r="BL1091" s="159"/>
      <c r="BM1091" s="159"/>
      <c r="BN1091" s="159"/>
      <c r="BO1091" s="159"/>
      <c r="BP1091" s="159"/>
      <c r="BQ1091" s="159"/>
      <c r="BR1091" s="159"/>
      <c r="BS1091" s="159"/>
      <c r="BT1091" s="159"/>
      <c r="BU1091" s="159"/>
      <c r="BV1091" s="159"/>
      <c r="BW1091" s="159"/>
      <c r="BX1091" s="159"/>
      <c r="BY1091" s="159"/>
      <c r="BZ1091" s="159"/>
      <c r="CA1091" s="159"/>
      <c r="CB1091" s="159"/>
      <c r="CC1091" s="159"/>
      <c r="CD1091" s="159"/>
    </row>
    <row r="1092" spans="2:82" s="163" customFormat="1" x14ac:dyDescent="0.2">
      <c r="B1092" s="159"/>
      <c r="C1092" s="159"/>
      <c r="D1092" s="159"/>
      <c r="E1092" s="159"/>
      <c r="F1092" s="159"/>
      <c r="G1092" s="159"/>
      <c r="H1092" s="159"/>
      <c r="I1092" s="159"/>
      <c r="J1092" s="159"/>
      <c r="K1092" s="159"/>
      <c r="L1092" s="159"/>
      <c r="M1092" s="159"/>
      <c r="N1092" s="159"/>
      <c r="O1092" s="159"/>
      <c r="P1092" s="159"/>
      <c r="Q1092" s="159"/>
      <c r="R1092" s="159"/>
      <c r="S1092" s="159"/>
      <c r="T1092" s="159"/>
      <c r="U1092" s="159"/>
      <c r="V1092" s="159"/>
      <c r="W1092" s="159"/>
      <c r="X1092" s="159"/>
      <c r="Y1092" s="159"/>
      <c r="Z1092" s="159"/>
      <c r="AA1092" s="159"/>
      <c r="AB1092" s="159"/>
      <c r="AC1092" s="159"/>
      <c r="AD1092" s="159"/>
      <c r="AE1092" s="159"/>
      <c r="AF1092" s="159"/>
      <c r="AG1092" s="159"/>
      <c r="AH1092" s="159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59"/>
      <c r="BK1092" s="159"/>
      <c r="BL1092" s="159"/>
      <c r="BM1092" s="159"/>
      <c r="BN1092" s="159"/>
      <c r="BO1092" s="159"/>
      <c r="BP1092" s="159"/>
      <c r="BQ1092" s="159"/>
      <c r="BR1092" s="159"/>
      <c r="BS1092" s="159"/>
      <c r="BT1092" s="159"/>
      <c r="BU1092" s="159"/>
      <c r="BV1092" s="159"/>
      <c r="BW1092" s="159"/>
      <c r="BX1092" s="159"/>
      <c r="BY1092" s="159"/>
      <c r="BZ1092" s="159"/>
      <c r="CA1092" s="159"/>
      <c r="CB1092" s="159"/>
      <c r="CC1092" s="159"/>
      <c r="CD1092" s="159"/>
    </row>
    <row r="1093" spans="2:82" s="163" customFormat="1" x14ac:dyDescent="0.2">
      <c r="B1093" s="159"/>
      <c r="C1093" s="159"/>
      <c r="D1093" s="159"/>
      <c r="E1093" s="159"/>
      <c r="F1093" s="159"/>
      <c r="G1093" s="159"/>
      <c r="H1093" s="159"/>
      <c r="I1093" s="159"/>
      <c r="J1093" s="159"/>
      <c r="K1093" s="159"/>
      <c r="L1093" s="159"/>
      <c r="M1093" s="159"/>
      <c r="N1093" s="159"/>
      <c r="O1093" s="159"/>
      <c r="P1093" s="159"/>
      <c r="Q1093" s="159"/>
      <c r="R1093" s="159"/>
      <c r="S1093" s="159"/>
      <c r="T1093" s="159"/>
      <c r="U1093" s="159"/>
      <c r="V1093" s="159"/>
      <c r="W1093" s="159"/>
      <c r="X1093" s="159"/>
      <c r="Y1093" s="159"/>
      <c r="Z1093" s="159"/>
      <c r="AA1093" s="159"/>
      <c r="AB1093" s="159"/>
      <c r="AC1093" s="159"/>
      <c r="AD1093" s="159"/>
      <c r="AE1093" s="159"/>
      <c r="AF1093" s="159"/>
      <c r="AG1093" s="159"/>
      <c r="AH1093" s="159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  <c r="BD1093" s="159"/>
      <c r="BE1093" s="159"/>
      <c r="BF1093" s="159"/>
      <c r="BG1093" s="159"/>
      <c r="BH1093" s="159"/>
      <c r="BI1093" s="159"/>
      <c r="BJ1093" s="159"/>
      <c r="BK1093" s="159"/>
      <c r="BL1093" s="159"/>
      <c r="BM1093" s="159"/>
      <c r="BN1093" s="159"/>
      <c r="BO1093" s="159"/>
      <c r="BP1093" s="159"/>
      <c r="BQ1093" s="159"/>
      <c r="BR1093" s="159"/>
      <c r="BS1093" s="159"/>
      <c r="BT1093" s="159"/>
      <c r="BU1093" s="159"/>
      <c r="BV1093" s="159"/>
      <c r="BW1093" s="159"/>
      <c r="BX1093" s="159"/>
      <c r="BY1093" s="159"/>
      <c r="BZ1093" s="159"/>
      <c r="CA1093" s="159"/>
      <c r="CB1093" s="159"/>
      <c r="CC1093" s="159"/>
      <c r="CD1093" s="159"/>
    </row>
    <row r="1094" spans="2:82" s="163" customFormat="1" x14ac:dyDescent="0.2">
      <c r="B1094" s="159"/>
      <c r="C1094" s="159"/>
      <c r="D1094" s="159"/>
      <c r="E1094" s="159"/>
      <c r="F1094" s="159"/>
      <c r="G1094" s="159"/>
      <c r="H1094" s="159"/>
      <c r="I1094" s="159"/>
      <c r="J1094" s="159"/>
      <c r="K1094" s="159"/>
      <c r="L1094" s="159"/>
      <c r="M1094" s="159"/>
      <c r="N1094" s="159"/>
      <c r="O1094" s="159"/>
      <c r="P1094" s="159"/>
      <c r="Q1094" s="159"/>
      <c r="R1094" s="159"/>
      <c r="S1094" s="159"/>
      <c r="T1094" s="159"/>
      <c r="U1094" s="159"/>
      <c r="V1094" s="159"/>
      <c r="W1094" s="159"/>
      <c r="X1094" s="159"/>
      <c r="Y1094" s="159"/>
      <c r="Z1094" s="159"/>
      <c r="AA1094" s="159"/>
      <c r="AB1094" s="159"/>
      <c r="AC1094" s="159"/>
      <c r="AD1094" s="159"/>
      <c r="AE1094" s="159"/>
      <c r="AF1094" s="159"/>
      <c r="AG1094" s="159"/>
      <c r="AH1094" s="159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59"/>
      <c r="BK1094" s="159"/>
      <c r="BL1094" s="159"/>
      <c r="BM1094" s="159"/>
      <c r="BN1094" s="159"/>
      <c r="BO1094" s="159"/>
      <c r="BP1094" s="159"/>
      <c r="BQ1094" s="159"/>
      <c r="BR1094" s="159"/>
      <c r="BS1094" s="159"/>
      <c r="BT1094" s="159"/>
      <c r="BU1094" s="159"/>
      <c r="BV1094" s="159"/>
      <c r="BW1094" s="159"/>
      <c r="BX1094" s="159"/>
      <c r="BY1094" s="159"/>
      <c r="BZ1094" s="159"/>
      <c r="CA1094" s="159"/>
      <c r="CB1094" s="159"/>
      <c r="CC1094" s="159"/>
      <c r="CD1094" s="159"/>
    </row>
    <row r="1095" spans="2:82" s="163" customFormat="1" x14ac:dyDescent="0.2">
      <c r="B1095" s="159"/>
      <c r="C1095" s="159"/>
      <c r="D1095" s="159"/>
      <c r="E1095" s="159"/>
      <c r="F1095" s="159"/>
      <c r="G1095" s="159"/>
      <c r="H1095" s="159"/>
      <c r="I1095" s="159"/>
      <c r="J1095" s="159"/>
      <c r="K1095" s="159"/>
      <c r="L1095" s="159"/>
      <c r="M1095" s="159"/>
      <c r="N1095" s="159"/>
      <c r="O1095" s="159"/>
      <c r="P1095" s="159"/>
      <c r="Q1095" s="159"/>
      <c r="R1095" s="159"/>
      <c r="S1095" s="159"/>
      <c r="T1095" s="159"/>
      <c r="U1095" s="159"/>
      <c r="V1095" s="159"/>
      <c r="W1095" s="159"/>
      <c r="X1095" s="159"/>
      <c r="Y1095" s="159"/>
      <c r="Z1095" s="159"/>
      <c r="AA1095" s="159"/>
      <c r="AB1095" s="159"/>
      <c r="AC1095" s="159"/>
      <c r="AD1095" s="159"/>
      <c r="AE1095" s="159"/>
      <c r="AF1095" s="159"/>
      <c r="AG1095" s="159"/>
      <c r="AH1095" s="159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  <c r="BD1095" s="159"/>
      <c r="BE1095" s="159"/>
      <c r="BF1095" s="159"/>
      <c r="BG1095" s="159"/>
      <c r="BH1095" s="159"/>
      <c r="BI1095" s="159"/>
      <c r="BJ1095" s="159"/>
      <c r="BK1095" s="159"/>
      <c r="BL1095" s="159"/>
      <c r="BM1095" s="159"/>
      <c r="BN1095" s="159"/>
      <c r="BO1095" s="159"/>
      <c r="BP1095" s="159"/>
      <c r="BQ1095" s="159"/>
      <c r="BR1095" s="159"/>
      <c r="BS1095" s="159"/>
      <c r="BT1095" s="159"/>
      <c r="BU1095" s="159"/>
      <c r="BV1095" s="159"/>
      <c r="BW1095" s="159"/>
      <c r="BX1095" s="159"/>
      <c r="BY1095" s="159"/>
      <c r="BZ1095" s="159"/>
      <c r="CA1095" s="159"/>
      <c r="CB1095" s="159"/>
      <c r="CC1095" s="159"/>
      <c r="CD1095" s="159"/>
    </row>
    <row r="1096" spans="2:82" s="163" customFormat="1" x14ac:dyDescent="0.2">
      <c r="B1096" s="159"/>
      <c r="C1096" s="159"/>
      <c r="D1096" s="159"/>
      <c r="E1096" s="159"/>
      <c r="F1096" s="159"/>
      <c r="G1096" s="159"/>
      <c r="H1096" s="159"/>
      <c r="I1096" s="159"/>
      <c r="J1096" s="159"/>
      <c r="K1096" s="159"/>
      <c r="L1096" s="159"/>
      <c r="M1096" s="159"/>
      <c r="N1096" s="159"/>
      <c r="O1096" s="159"/>
      <c r="P1096" s="159"/>
      <c r="Q1096" s="159"/>
      <c r="R1096" s="159"/>
      <c r="S1096" s="159"/>
      <c r="T1096" s="159"/>
      <c r="U1096" s="159"/>
      <c r="V1096" s="159"/>
      <c r="W1096" s="159"/>
      <c r="X1096" s="159"/>
      <c r="Y1096" s="159"/>
      <c r="Z1096" s="159"/>
      <c r="AA1096" s="159"/>
      <c r="AB1096" s="159"/>
      <c r="AC1096" s="159"/>
      <c r="AD1096" s="159"/>
      <c r="AE1096" s="159"/>
      <c r="AF1096" s="159"/>
      <c r="AG1096" s="159"/>
      <c r="AH1096" s="159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  <c r="BD1096" s="159"/>
      <c r="BE1096" s="159"/>
      <c r="BF1096" s="159"/>
      <c r="BG1096" s="159"/>
      <c r="BH1096" s="159"/>
      <c r="BI1096" s="159"/>
      <c r="BJ1096" s="159"/>
      <c r="BK1096" s="159"/>
      <c r="BL1096" s="159"/>
      <c r="BM1096" s="159"/>
      <c r="BN1096" s="159"/>
      <c r="BO1096" s="159"/>
      <c r="BP1096" s="159"/>
      <c r="BQ1096" s="159"/>
      <c r="BR1096" s="159"/>
      <c r="BS1096" s="159"/>
      <c r="BT1096" s="159"/>
      <c r="BU1096" s="159"/>
      <c r="BV1096" s="159"/>
      <c r="BW1096" s="159"/>
      <c r="BX1096" s="159"/>
      <c r="BY1096" s="159"/>
      <c r="BZ1096" s="159"/>
      <c r="CA1096" s="159"/>
      <c r="CB1096" s="159"/>
      <c r="CC1096" s="159"/>
      <c r="CD1096" s="159"/>
    </row>
    <row r="1097" spans="2:82" s="163" customFormat="1" x14ac:dyDescent="0.2">
      <c r="B1097" s="159"/>
      <c r="C1097" s="159"/>
      <c r="D1097" s="159"/>
      <c r="E1097" s="159"/>
      <c r="F1097" s="159"/>
      <c r="G1097" s="159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59"/>
      <c r="BN1097" s="159"/>
      <c r="BO1097" s="159"/>
      <c r="BP1097" s="159"/>
      <c r="BQ1097" s="159"/>
      <c r="BR1097" s="159"/>
      <c r="BS1097" s="159"/>
      <c r="BT1097" s="159"/>
      <c r="BU1097" s="159"/>
      <c r="BV1097" s="159"/>
      <c r="BW1097" s="159"/>
      <c r="BX1097" s="159"/>
      <c r="BY1097" s="159"/>
      <c r="BZ1097" s="159"/>
      <c r="CA1097" s="159"/>
      <c r="CB1097" s="159"/>
      <c r="CC1097" s="159"/>
      <c r="CD1097" s="159"/>
    </row>
    <row r="1098" spans="2:82" s="163" customFormat="1" x14ac:dyDescent="0.2">
      <c r="B1098" s="159"/>
      <c r="C1098" s="159"/>
      <c r="D1098" s="159"/>
      <c r="E1098" s="159"/>
      <c r="F1098" s="159"/>
      <c r="G1098" s="159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59"/>
      <c r="BN1098" s="159"/>
      <c r="BO1098" s="159"/>
      <c r="BP1098" s="159"/>
      <c r="BQ1098" s="159"/>
      <c r="BR1098" s="159"/>
      <c r="BS1098" s="159"/>
      <c r="BT1098" s="159"/>
      <c r="BU1098" s="159"/>
      <c r="BV1098" s="159"/>
      <c r="BW1098" s="159"/>
      <c r="BX1098" s="159"/>
      <c r="BY1098" s="159"/>
      <c r="BZ1098" s="159"/>
      <c r="CA1098" s="159"/>
      <c r="CB1098" s="159"/>
      <c r="CC1098" s="159"/>
      <c r="CD1098" s="159"/>
    </row>
    <row r="1099" spans="2:82" s="163" customFormat="1" x14ac:dyDescent="0.2">
      <c r="B1099" s="159"/>
      <c r="C1099" s="159"/>
      <c r="D1099" s="159"/>
      <c r="E1099" s="159"/>
      <c r="F1099" s="159"/>
      <c r="G1099" s="159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59"/>
      <c r="BN1099" s="159"/>
      <c r="BO1099" s="159"/>
      <c r="BP1099" s="159"/>
      <c r="BQ1099" s="159"/>
      <c r="BR1099" s="159"/>
      <c r="BS1099" s="159"/>
      <c r="BT1099" s="159"/>
      <c r="BU1099" s="159"/>
      <c r="BV1099" s="159"/>
      <c r="BW1099" s="159"/>
      <c r="BX1099" s="159"/>
      <c r="BY1099" s="159"/>
      <c r="BZ1099" s="159"/>
      <c r="CA1099" s="159"/>
      <c r="CB1099" s="159"/>
      <c r="CC1099" s="159"/>
      <c r="CD1099" s="159"/>
    </row>
    <row r="1100" spans="2:82" s="163" customFormat="1" x14ac:dyDescent="0.2">
      <c r="B1100" s="159"/>
      <c r="C1100" s="159"/>
      <c r="D1100" s="159"/>
      <c r="E1100" s="159"/>
      <c r="F1100" s="159"/>
      <c r="G1100" s="159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59"/>
      <c r="BN1100" s="159"/>
      <c r="BO1100" s="159"/>
      <c r="BP1100" s="159"/>
      <c r="BQ1100" s="159"/>
      <c r="BR1100" s="159"/>
      <c r="BS1100" s="159"/>
      <c r="BT1100" s="159"/>
      <c r="BU1100" s="159"/>
      <c r="BV1100" s="159"/>
      <c r="BW1100" s="159"/>
      <c r="BX1100" s="159"/>
      <c r="BY1100" s="159"/>
      <c r="BZ1100" s="159"/>
      <c r="CA1100" s="159"/>
      <c r="CB1100" s="159"/>
      <c r="CC1100" s="159"/>
      <c r="CD1100" s="159"/>
    </row>
    <row r="1101" spans="2:82" s="163" customFormat="1" x14ac:dyDescent="0.2">
      <c r="B1101" s="159"/>
      <c r="C1101" s="159"/>
      <c r="D1101" s="159"/>
      <c r="E1101" s="159"/>
      <c r="F1101" s="159"/>
      <c r="G1101" s="159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59"/>
      <c r="BN1101" s="159"/>
      <c r="BO1101" s="159"/>
      <c r="BP1101" s="159"/>
      <c r="BQ1101" s="159"/>
      <c r="BR1101" s="159"/>
      <c r="BS1101" s="159"/>
      <c r="BT1101" s="159"/>
      <c r="BU1101" s="159"/>
      <c r="BV1101" s="159"/>
      <c r="BW1101" s="159"/>
      <c r="BX1101" s="159"/>
      <c r="BY1101" s="159"/>
      <c r="BZ1101" s="159"/>
      <c r="CA1101" s="159"/>
      <c r="CB1101" s="159"/>
      <c r="CC1101" s="159"/>
      <c r="CD1101" s="159"/>
    </row>
    <row r="1102" spans="2:82" s="163" customFormat="1" x14ac:dyDescent="0.2">
      <c r="B1102" s="159"/>
      <c r="C1102" s="159"/>
      <c r="D1102" s="159"/>
      <c r="E1102" s="159"/>
      <c r="F1102" s="159"/>
      <c r="G1102" s="159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59"/>
      <c r="BN1102" s="159"/>
      <c r="BO1102" s="159"/>
      <c r="BP1102" s="159"/>
      <c r="BQ1102" s="159"/>
      <c r="BR1102" s="159"/>
      <c r="BS1102" s="159"/>
      <c r="BT1102" s="159"/>
      <c r="BU1102" s="159"/>
      <c r="BV1102" s="159"/>
      <c r="BW1102" s="159"/>
      <c r="BX1102" s="159"/>
      <c r="BY1102" s="159"/>
      <c r="BZ1102" s="159"/>
      <c r="CA1102" s="159"/>
      <c r="CB1102" s="159"/>
      <c r="CC1102" s="159"/>
      <c r="CD1102" s="159"/>
    </row>
    <row r="1103" spans="2:82" s="163" customFormat="1" x14ac:dyDescent="0.2">
      <c r="B1103" s="159"/>
      <c r="C1103" s="159"/>
      <c r="D1103" s="159"/>
      <c r="E1103" s="159"/>
      <c r="F1103" s="159"/>
      <c r="G1103" s="159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159"/>
      <c r="BN1103" s="159"/>
      <c r="BO1103" s="159"/>
      <c r="BP1103" s="159"/>
      <c r="BQ1103" s="159"/>
      <c r="BR1103" s="159"/>
      <c r="BS1103" s="159"/>
      <c r="BT1103" s="159"/>
      <c r="BU1103" s="159"/>
      <c r="BV1103" s="159"/>
      <c r="BW1103" s="159"/>
      <c r="BX1103" s="159"/>
      <c r="BY1103" s="159"/>
      <c r="BZ1103" s="159"/>
      <c r="CA1103" s="159"/>
      <c r="CB1103" s="159"/>
      <c r="CC1103" s="159"/>
      <c r="CD1103" s="159"/>
    </row>
    <row r="1104" spans="2:82" s="163" customFormat="1" x14ac:dyDescent="0.2">
      <c r="B1104" s="159"/>
      <c r="C1104" s="159"/>
      <c r="D1104" s="159"/>
      <c r="E1104" s="159"/>
      <c r="F1104" s="159"/>
      <c r="G1104" s="159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159"/>
      <c r="BN1104" s="159"/>
      <c r="BO1104" s="159"/>
      <c r="BP1104" s="159"/>
      <c r="BQ1104" s="159"/>
      <c r="BR1104" s="159"/>
      <c r="BS1104" s="159"/>
      <c r="BT1104" s="159"/>
      <c r="BU1104" s="159"/>
      <c r="BV1104" s="159"/>
      <c r="BW1104" s="159"/>
      <c r="BX1104" s="159"/>
      <c r="BY1104" s="159"/>
      <c r="BZ1104" s="159"/>
      <c r="CA1104" s="159"/>
      <c r="CB1104" s="159"/>
      <c r="CC1104" s="159"/>
      <c r="CD1104" s="159"/>
    </row>
    <row r="1105" spans="2:82" s="163" customFormat="1" x14ac:dyDescent="0.2">
      <c r="B1105" s="159"/>
      <c r="C1105" s="159"/>
      <c r="D1105" s="159"/>
      <c r="E1105" s="159"/>
      <c r="F1105" s="159"/>
      <c r="G1105" s="159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159"/>
      <c r="BN1105" s="159"/>
      <c r="BO1105" s="159"/>
      <c r="BP1105" s="159"/>
      <c r="BQ1105" s="159"/>
      <c r="BR1105" s="159"/>
      <c r="BS1105" s="159"/>
      <c r="BT1105" s="159"/>
      <c r="BU1105" s="159"/>
      <c r="BV1105" s="159"/>
      <c r="BW1105" s="159"/>
      <c r="BX1105" s="159"/>
      <c r="BY1105" s="159"/>
      <c r="BZ1105" s="159"/>
      <c r="CA1105" s="159"/>
      <c r="CB1105" s="159"/>
      <c r="CC1105" s="159"/>
      <c r="CD1105" s="159"/>
    </row>
    <row r="1106" spans="2:82" s="163" customFormat="1" x14ac:dyDescent="0.2">
      <c r="B1106" s="159"/>
      <c r="C1106" s="159"/>
      <c r="D1106" s="159"/>
      <c r="E1106" s="159"/>
      <c r="F1106" s="159"/>
      <c r="G1106" s="159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159"/>
      <c r="BN1106" s="159"/>
      <c r="BO1106" s="159"/>
      <c r="BP1106" s="159"/>
      <c r="BQ1106" s="159"/>
      <c r="BR1106" s="159"/>
      <c r="BS1106" s="159"/>
      <c r="BT1106" s="159"/>
      <c r="BU1106" s="159"/>
      <c r="BV1106" s="159"/>
      <c r="BW1106" s="159"/>
      <c r="BX1106" s="159"/>
      <c r="BY1106" s="159"/>
      <c r="BZ1106" s="159"/>
      <c r="CA1106" s="159"/>
      <c r="CB1106" s="159"/>
      <c r="CC1106" s="159"/>
      <c r="CD1106" s="159"/>
    </row>
    <row r="1107" spans="2:82" s="163" customFormat="1" x14ac:dyDescent="0.2">
      <c r="B1107" s="159"/>
      <c r="C1107" s="159"/>
      <c r="D1107" s="159"/>
      <c r="E1107" s="159"/>
      <c r="F1107" s="159"/>
      <c r="G1107" s="159"/>
      <c r="H1107" s="159"/>
      <c r="I1107" s="159"/>
      <c r="J1107" s="159"/>
      <c r="K1107" s="159"/>
      <c r="L1107" s="159"/>
      <c r="M1107" s="159"/>
      <c r="N1107" s="159"/>
      <c r="O1107" s="159"/>
      <c r="P1107" s="159"/>
      <c r="Q1107" s="159"/>
      <c r="R1107" s="159"/>
      <c r="S1107" s="159"/>
      <c r="T1107" s="159"/>
      <c r="U1107" s="159"/>
      <c r="V1107" s="159"/>
      <c r="W1107" s="159"/>
      <c r="X1107" s="159"/>
      <c r="Y1107" s="159"/>
      <c r="Z1107" s="159"/>
      <c r="AA1107" s="159"/>
      <c r="AB1107" s="159"/>
      <c r="AC1107" s="159"/>
      <c r="AD1107" s="159"/>
      <c r="AE1107" s="159"/>
      <c r="AF1107" s="159"/>
      <c r="AG1107" s="159"/>
      <c r="AH1107" s="159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  <c r="BD1107" s="159"/>
      <c r="BE1107" s="159"/>
      <c r="BF1107" s="159"/>
      <c r="BG1107" s="159"/>
      <c r="BH1107" s="159"/>
      <c r="BI1107" s="159"/>
      <c r="BJ1107" s="159"/>
      <c r="BK1107" s="159"/>
      <c r="BL1107" s="159"/>
      <c r="BM1107" s="159"/>
      <c r="BN1107" s="159"/>
      <c r="BO1107" s="159"/>
      <c r="BP1107" s="159"/>
      <c r="BQ1107" s="159"/>
      <c r="BR1107" s="159"/>
      <c r="BS1107" s="159"/>
      <c r="BT1107" s="159"/>
      <c r="BU1107" s="159"/>
      <c r="BV1107" s="159"/>
      <c r="BW1107" s="159"/>
      <c r="BX1107" s="159"/>
      <c r="BY1107" s="159"/>
      <c r="BZ1107" s="159"/>
      <c r="CA1107" s="159"/>
      <c r="CB1107" s="159"/>
      <c r="CC1107" s="159"/>
      <c r="CD1107" s="159"/>
    </row>
    <row r="1108" spans="2:82" s="163" customFormat="1" x14ac:dyDescent="0.2">
      <c r="B1108" s="159"/>
      <c r="C1108" s="159"/>
      <c r="D1108" s="159"/>
      <c r="E1108" s="159"/>
      <c r="F1108" s="159"/>
      <c r="G1108" s="159"/>
      <c r="H1108" s="159"/>
      <c r="I1108" s="159"/>
      <c r="J1108" s="159"/>
      <c r="K1108" s="159"/>
      <c r="L1108" s="159"/>
      <c r="M1108" s="159"/>
      <c r="N1108" s="159"/>
      <c r="O1108" s="159"/>
      <c r="P1108" s="159"/>
      <c r="Q1108" s="159"/>
      <c r="R1108" s="159"/>
      <c r="S1108" s="159"/>
      <c r="T1108" s="159"/>
      <c r="U1108" s="159"/>
      <c r="V1108" s="159"/>
      <c r="W1108" s="159"/>
      <c r="X1108" s="159"/>
      <c r="Y1108" s="159"/>
      <c r="Z1108" s="159"/>
      <c r="AA1108" s="159"/>
      <c r="AB1108" s="159"/>
      <c r="AC1108" s="159"/>
      <c r="AD1108" s="159"/>
      <c r="AE1108" s="159"/>
      <c r="AF1108" s="159"/>
      <c r="AG1108" s="159"/>
      <c r="AH1108" s="159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159"/>
      <c r="AX1108" s="159"/>
      <c r="AY1108" s="159"/>
      <c r="AZ1108" s="159"/>
      <c r="BA1108" s="159"/>
      <c r="BB1108" s="159"/>
      <c r="BC1108" s="159"/>
      <c r="BD1108" s="159"/>
      <c r="BE1108" s="159"/>
      <c r="BF1108" s="159"/>
      <c r="BG1108" s="159"/>
      <c r="BH1108" s="159"/>
      <c r="BI1108" s="159"/>
      <c r="BJ1108" s="159"/>
      <c r="BK1108" s="159"/>
      <c r="BL1108" s="159"/>
      <c r="BM1108" s="159"/>
      <c r="BN1108" s="159"/>
      <c r="BO1108" s="159"/>
      <c r="BP1108" s="159"/>
      <c r="BQ1108" s="159"/>
      <c r="BR1108" s="159"/>
      <c r="BS1108" s="159"/>
      <c r="BT1108" s="159"/>
      <c r="BU1108" s="159"/>
      <c r="BV1108" s="159"/>
      <c r="BW1108" s="159"/>
      <c r="BX1108" s="159"/>
      <c r="BY1108" s="159"/>
      <c r="BZ1108" s="159"/>
      <c r="CA1108" s="159"/>
      <c r="CB1108" s="159"/>
      <c r="CC1108" s="159"/>
      <c r="CD1108" s="159"/>
    </row>
    <row r="1109" spans="2:82" s="163" customFormat="1" x14ac:dyDescent="0.2">
      <c r="B1109" s="159"/>
      <c r="C1109" s="159"/>
      <c r="D1109" s="159"/>
      <c r="E1109" s="159"/>
      <c r="F1109" s="159"/>
      <c r="G1109" s="159"/>
      <c r="H1109" s="159"/>
      <c r="I1109" s="159"/>
      <c r="J1109" s="159"/>
      <c r="K1109" s="159"/>
      <c r="L1109" s="159"/>
      <c r="M1109" s="159"/>
      <c r="N1109" s="159"/>
      <c r="O1109" s="159"/>
      <c r="P1109" s="159"/>
      <c r="Q1109" s="159"/>
      <c r="R1109" s="159"/>
      <c r="S1109" s="159"/>
      <c r="T1109" s="159"/>
      <c r="U1109" s="159"/>
      <c r="V1109" s="159"/>
      <c r="W1109" s="159"/>
      <c r="X1109" s="159"/>
      <c r="Y1109" s="159"/>
      <c r="Z1109" s="159"/>
      <c r="AA1109" s="159"/>
      <c r="AB1109" s="159"/>
      <c r="AC1109" s="159"/>
      <c r="AD1109" s="159"/>
      <c r="AE1109" s="159"/>
      <c r="AF1109" s="159"/>
      <c r="AG1109" s="159"/>
      <c r="AH1109" s="159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159"/>
      <c r="AX1109" s="159"/>
      <c r="AY1109" s="159"/>
      <c r="AZ1109" s="159"/>
      <c r="BA1109" s="159"/>
      <c r="BB1109" s="159"/>
      <c r="BC1109" s="159"/>
      <c r="BD1109" s="159"/>
      <c r="BE1109" s="159"/>
      <c r="BF1109" s="159"/>
      <c r="BG1109" s="159"/>
      <c r="BH1109" s="159"/>
      <c r="BI1109" s="159"/>
      <c r="BJ1109" s="159"/>
      <c r="BK1109" s="159"/>
      <c r="BL1109" s="159"/>
      <c r="BM1109" s="159"/>
      <c r="BN1109" s="159"/>
      <c r="BO1109" s="159"/>
      <c r="BP1109" s="159"/>
      <c r="BQ1109" s="159"/>
      <c r="BR1109" s="159"/>
      <c r="BS1109" s="159"/>
      <c r="BT1109" s="159"/>
      <c r="BU1109" s="159"/>
      <c r="BV1109" s="159"/>
      <c r="BW1109" s="159"/>
      <c r="BX1109" s="159"/>
      <c r="BY1109" s="159"/>
      <c r="BZ1109" s="159"/>
      <c r="CA1109" s="159"/>
      <c r="CB1109" s="159"/>
      <c r="CC1109" s="159"/>
      <c r="CD1109" s="159"/>
    </row>
    <row r="1110" spans="2:82" s="163" customFormat="1" x14ac:dyDescent="0.2">
      <c r="B1110" s="159"/>
      <c r="C1110" s="159"/>
      <c r="D1110" s="159"/>
      <c r="E1110" s="159"/>
      <c r="F1110" s="159"/>
      <c r="G1110" s="159"/>
      <c r="H1110" s="159"/>
      <c r="I1110" s="159"/>
      <c r="J1110" s="159"/>
      <c r="K1110" s="159"/>
      <c r="L1110" s="159"/>
      <c r="M1110" s="159"/>
      <c r="N1110" s="159"/>
      <c r="O1110" s="159"/>
      <c r="P1110" s="159"/>
      <c r="Q1110" s="159"/>
      <c r="R1110" s="159"/>
      <c r="S1110" s="159"/>
      <c r="T1110" s="159"/>
      <c r="U1110" s="159"/>
      <c r="V1110" s="159"/>
      <c r="W1110" s="159"/>
      <c r="X1110" s="159"/>
      <c r="Y1110" s="159"/>
      <c r="Z1110" s="159"/>
      <c r="AA1110" s="159"/>
      <c r="AB1110" s="159"/>
      <c r="AC1110" s="159"/>
      <c r="AD1110" s="159"/>
      <c r="AE1110" s="159"/>
      <c r="AF1110" s="159"/>
      <c r="AG1110" s="159"/>
      <c r="AH1110" s="159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159"/>
      <c r="AX1110" s="159"/>
      <c r="AY1110" s="159"/>
      <c r="AZ1110" s="159"/>
      <c r="BA1110" s="159"/>
      <c r="BB1110" s="159"/>
      <c r="BC1110" s="159"/>
      <c r="BD1110" s="159"/>
      <c r="BE1110" s="159"/>
      <c r="BF1110" s="159"/>
      <c r="BG1110" s="159"/>
      <c r="BH1110" s="159"/>
      <c r="BI1110" s="159"/>
      <c r="BJ1110" s="159"/>
      <c r="BK1110" s="159"/>
      <c r="BL1110" s="159"/>
      <c r="BM1110" s="159"/>
      <c r="BN1110" s="159"/>
      <c r="BO1110" s="159"/>
      <c r="BP1110" s="159"/>
      <c r="BQ1110" s="159"/>
      <c r="BR1110" s="159"/>
      <c r="BS1110" s="159"/>
      <c r="BT1110" s="159"/>
      <c r="BU1110" s="159"/>
      <c r="BV1110" s="159"/>
      <c r="BW1110" s="159"/>
      <c r="BX1110" s="159"/>
      <c r="BY1110" s="159"/>
      <c r="BZ1110" s="159"/>
      <c r="CA1110" s="159"/>
      <c r="CB1110" s="159"/>
      <c r="CC1110" s="159"/>
      <c r="CD1110" s="159"/>
    </row>
    <row r="1111" spans="2:82" s="163" customFormat="1" x14ac:dyDescent="0.2">
      <c r="B1111" s="159"/>
      <c r="C1111" s="159"/>
      <c r="D1111" s="159"/>
      <c r="E1111" s="159"/>
      <c r="F1111" s="159"/>
      <c r="G1111" s="159"/>
      <c r="H1111" s="159"/>
      <c r="I1111" s="159"/>
      <c r="J1111" s="159"/>
      <c r="K1111" s="159"/>
      <c r="L1111" s="159"/>
      <c r="M1111" s="159"/>
      <c r="N1111" s="159"/>
      <c r="O1111" s="159"/>
      <c r="P1111" s="159"/>
      <c r="Q1111" s="159"/>
      <c r="R1111" s="159"/>
      <c r="S1111" s="159"/>
      <c r="T1111" s="159"/>
      <c r="U1111" s="159"/>
      <c r="V1111" s="159"/>
      <c r="W1111" s="159"/>
      <c r="X1111" s="159"/>
      <c r="Y1111" s="159"/>
      <c r="Z1111" s="159"/>
      <c r="AA1111" s="159"/>
      <c r="AB1111" s="159"/>
      <c r="AC1111" s="159"/>
      <c r="AD1111" s="159"/>
      <c r="AE1111" s="159"/>
      <c r="AF1111" s="159"/>
      <c r="AG1111" s="159"/>
      <c r="AH1111" s="159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159"/>
      <c r="AX1111" s="159"/>
      <c r="AY1111" s="159"/>
      <c r="AZ1111" s="159"/>
      <c r="BA1111" s="159"/>
      <c r="BB1111" s="159"/>
      <c r="BC1111" s="159"/>
      <c r="BD1111" s="159"/>
      <c r="BE1111" s="159"/>
      <c r="BF1111" s="159"/>
      <c r="BG1111" s="159"/>
      <c r="BH1111" s="159"/>
      <c r="BI1111" s="159"/>
      <c r="BJ1111" s="159"/>
      <c r="BK1111" s="159"/>
      <c r="BL1111" s="159"/>
      <c r="BM1111" s="159"/>
      <c r="BN1111" s="159"/>
      <c r="BO1111" s="159"/>
      <c r="BP1111" s="159"/>
      <c r="BQ1111" s="159"/>
      <c r="BR1111" s="159"/>
      <c r="BS1111" s="159"/>
      <c r="BT1111" s="159"/>
      <c r="BU1111" s="159"/>
      <c r="BV1111" s="159"/>
      <c r="BW1111" s="159"/>
      <c r="BX1111" s="159"/>
      <c r="BY1111" s="159"/>
      <c r="BZ1111" s="159"/>
      <c r="CA1111" s="159"/>
      <c r="CB1111" s="159"/>
      <c r="CC1111" s="159"/>
      <c r="CD1111" s="159"/>
    </row>
    <row r="1112" spans="2:82" s="163" customFormat="1" x14ac:dyDescent="0.2">
      <c r="B1112" s="159"/>
      <c r="C1112" s="159"/>
      <c r="D1112" s="159"/>
      <c r="E1112" s="159"/>
      <c r="F1112" s="159"/>
      <c r="G1112" s="159"/>
      <c r="H1112" s="159"/>
      <c r="I1112" s="159"/>
      <c r="J1112" s="159"/>
      <c r="K1112" s="159"/>
      <c r="L1112" s="159"/>
      <c r="M1112" s="159"/>
      <c r="N1112" s="159"/>
      <c r="O1112" s="159"/>
      <c r="P1112" s="159"/>
      <c r="Q1112" s="159"/>
      <c r="R1112" s="159"/>
      <c r="S1112" s="159"/>
      <c r="T1112" s="159"/>
      <c r="U1112" s="159"/>
      <c r="V1112" s="159"/>
      <c r="W1112" s="159"/>
      <c r="X1112" s="159"/>
      <c r="Y1112" s="159"/>
      <c r="Z1112" s="159"/>
      <c r="AA1112" s="159"/>
      <c r="AB1112" s="159"/>
      <c r="AC1112" s="159"/>
      <c r="AD1112" s="159"/>
      <c r="AE1112" s="159"/>
      <c r="AF1112" s="159"/>
      <c r="AG1112" s="159"/>
      <c r="AH1112" s="159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159"/>
      <c r="AX1112" s="159"/>
      <c r="AY1112" s="159"/>
      <c r="AZ1112" s="159"/>
      <c r="BA1112" s="159"/>
      <c r="BB1112" s="159"/>
      <c r="BC1112" s="159"/>
      <c r="BD1112" s="159"/>
      <c r="BE1112" s="159"/>
      <c r="BF1112" s="159"/>
      <c r="BG1112" s="159"/>
      <c r="BH1112" s="159"/>
      <c r="BI1112" s="159"/>
      <c r="BJ1112" s="159"/>
      <c r="BK1112" s="159"/>
      <c r="BL1112" s="159"/>
      <c r="BM1112" s="159"/>
      <c r="BN1112" s="159"/>
      <c r="BO1112" s="159"/>
      <c r="BP1112" s="159"/>
      <c r="BQ1112" s="159"/>
      <c r="BR1112" s="159"/>
      <c r="BS1112" s="159"/>
      <c r="BT1112" s="159"/>
      <c r="BU1112" s="159"/>
      <c r="BV1112" s="159"/>
      <c r="BW1112" s="159"/>
      <c r="BX1112" s="159"/>
      <c r="BY1112" s="159"/>
      <c r="BZ1112" s="159"/>
      <c r="CA1112" s="159"/>
      <c r="CB1112" s="159"/>
      <c r="CC1112" s="159"/>
      <c r="CD1112" s="159"/>
    </row>
    <row r="1113" spans="2:82" s="163" customFormat="1" x14ac:dyDescent="0.2">
      <c r="B1113" s="159"/>
      <c r="C1113" s="159"/>
      <c r="D1113" s="159"/>
      <c r="E1113" s="159"/>
      <c r="F1113" s="159"/>
      <c r="G1113" s="159"/>
      <c r="H1113" s="159"/>
      <c r="I1113" s="159"/>
      <c r="J1113" s="159"/>
      <c r="K1113" s="159"/>
      <c r="L1113" s="159"/>
      <c r="M1113" s="159"/>
      <c r="N1113" s="159"/>
      <c r="O1113" s="159"/>
      <c r="P1113" s="159"/>
      <c r="Q1113" s="159"/>
      <c r="R1113" s="159"/>
      <c r="S1113" s="159"/>
      <c r="T1113" s="159"/>
      <c r="U1113" s="159"/>
      <c r="V1113" s="159"/>
      <c r="W1113" s="159"/>
      <c r="X1113" s="159"/>
      <c r="Y1113" s="159"/>
      <c r="Z1113" s="159"/>
      <c r="AA1113" s="159"/>
      <c r="AB1113" s="159"/>
      <c r="AC1113" s="159"/>
      <c r="AD1113" s="159"/>
      <c r="AE1113" s="159"/>
      <c r="AF1113" s="159"/>
      <c r="AG1113" s="159"/>
      <c r="AH1113" s="159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159"/>
      <c r="AX1113" s="159"/>
      <c r="AY1113" s="159"/>
      <c r="AZ1113" s="159"/>
      <c r="BA1113" s="159"/>
      <c r="BB1113" s="159"/>
      <c r="BC1113" s="159"/>
      <c r="BD1113" s="159"/>
      <c r="BE1113" s="159"/>
      <c r="BF1113" s="159"/>
      <c r="BG1113" s="159"/>
      <c r="BH1113" s="159"/>
      <c r="BI1113" s="159"/>
      <c r="BJ1113" s="159"/>
      <c r="BK1113" s="159"/>
      <c r="BL1113" s="159"/>
      <c r="BM1113" s="159"/>
      <c r="BN1113" s="159"/>
      <c r="BO1113" s="159"/>
      <c r="BP1113" s="159"/>
      <c r="BQ1113" s="159"/>
      <c r="BR1113" s="159"/>
      <c r="BS1113" s="159"/>
      <c r="BT1113" s="159"/>
      <c r="BU1113" s="159"/>
      <c r="BV1113" s="159"/>
      <c r="BW1113" s="159"/>
      <c r="BX1113" s="159"/>
      <c r="BY1113" s="159"/>
      <c r="BZ1113" s="159"/>
      <c r="CA1113" s="159"/>
      <c r="CB1113" s="159"/>
      <c r="CC1113" s="159"/>
      <c r="CD1113" s="159"/>
    </row>
    <row r="1114" spans="2:82" s="163" customFormat="1" x14ac:dyDescent="0.2">
      <c r="B1114" s="159"/>
      <c r="C1114" s="159"/>
      <c r="D1114" s="159"/>
      <c r="E1114" s="159"/>
      <c r="F1114" s="159"/>
      <c r="G1114" s="159"/>
      <c r="H1114" s="159"/>
      <c r="I1114" s="159"/>
      <c r="J1114" s="159"/>
      <c r="K1114" s="159"/>
      <c r="L1114" s="159"/>
      <c r="M1114" s="159"/>
      <c r="N1114" s="159"/>
      <c r="O1114" s="159"/>
      <c r="P1114" s="159"/>
      <c r="Q1114" s="159"/>
      <c r="R1114" s="159"/>
      <c r="S1114" s="159"/>
      <c r="T1114" s="159"/>
      <c r="U1114" s="159"/>
      <c r="V1114" s="159"/>
      <c r="W1114" s="159"/>
      <c r="X1114" s="159"/>
      <c r="Y1114" s="159"/>
      <c r="Z1114" s="159"/>
      <c r="AA1114" s="159"/>
      <c r="AB1114" s="159"/>
      <c r="AC1114" s="159"/>
      <c r="AD1114" s="159"/>
      <c r="AE1114" s="159"/>
      <c r="AF1114" s="159"/>
      <c r="AG1114" s="159"/>
      <c r="AH1114" s="159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159"/>
      <c r="AX1114" s="159"/>
      <c r="AY1114" s="159"/>
      <c r="AZ1114" s="159"/>
      <c r="BA1114" s="159"/>
      <c r="BB1114" s="159"/>
      <c r="BC1114" s="159"/>
      <c r="BD1114" s="159"/>
      <c r="BE1114" s="159"/>
      <c r="BF1114" s="159"/>
      <c r="BG1114" s="159"/>
      <c r="BH1114" s="159"/>
      <c r="BI1114" s="159"/>
      <c r="BJ1114" s="159"/>
      <c r="BK1114" s="159"/>
      <c r="BL1114" s="159"/>
      <c r="BM1114" s="159"/>
      <c r="BN1114" s="159"/>
      <c r="BO1114" s="159"/>
      <c r="BP1114" s="159"/>
      <c r="BQ1114" s="159"/>
      <c r="BR1114" s="159"/>
      <c r="BS1114" s="159"/>
      <c r="BT1114" s="159"/>
      <c r="BU1114" s="159"/>
      <c r="BV1114" s="159"/>
      <c r="BW1114" s="159"/>
      <c r="BX1114" s="159"/>
      <c r="BY1114" s="159"/>
      <c r="BZ1114" s="159"/>
      <c r="CA1114" s="159"/>
      <c r="CB1114" s="159"/>
      <c r="CC1114" s="159"/>
      <c r="CD1114" s="159"/>
    </row>
    <row r="1115" spans="2:82" s="163" customFormat="1" x14ac:dyDescent="0.2">
      <c r="B1115" s="159"/>
      <c r="C1115" s="159"/>
      <c r="D1115" s="159"/>
      <c r="E1115" s="159"/>
      <c r="F1115" s="159"/>
      <c r="G1115" s="159"/>
      <c r="H1115" s="159"/>
      <c r="I1115" s="159"/>
      <c r="J1115" s="159"/>
      <c r="K1115" s="159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59"/>
      <c r="BN1115" s="159"/>
      <c r="BO1115" s="159"/>
      <c r="BP1115" s="159"/>
      <c r="BQ1115" s="159"/>
      <c r="BR1115" s="159"/>
      <c r="BS1115" s="159"/>
      <c r="BT1115" s="159"/>
      <c r="BU1115" s="159"/>
      <c r="BV1115" s="159"/>
      <c r="BW1115" s="159"/>
      <c r="BX1115" s="159"/>
      <c r="BY1115" s="159"/>
      <c r="BZ1115" s="159"/>
      <c r="CA1115" s="159"/>
      <c r="CB1115" s="159"/>
      <c r="CC1115" s="159"/>
      <c r="CD1115" s="159"/>
    </row>
    <row r="1116" spans="2:82" s="163" customFormat="1" x14ac:dyDescent="0.2">
      <c r="B1116" s="159"/>
      <c r="C1116" s="159"/>
      <c r="D1116" s="159"/>
      <c r="E1116" s="159"/>
      <c r="F1116" s="159"/>
      <c r="G1116" s="159"/>
      <c r="H1116" s="159"/>
      <c r="I1116" s="159"/>
      <c r="J1116" s="159"/>
      <c r="K1116" s="159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59"/>
      <c r="BN1116" s="159"/>
      <c r="BO1116" s="159"/>
      <c r="BP1116" s="159"/>
      <c r="BQ1116" s="159"/>
      <c r="BR1116" s="159"/>
      <c r="BS1116" s="159"/>
      <c r="BT1116" s="159"/>
      <c r="BU1116" s="159"/>
      <c r="BV1116" s="159"/>
      <c r="BW1116" s="159"/>
      <c r="BX1116" s="159"/>
      <c r="BY1116" s="159"/>
      <c r="BZ1116" s="159"/>
      <c r="CA1116" s="159"/>
      <c r="CB1116" s="159"/>
      <c r="CC1116" s="159"/>
      <c r="CD1116" s="159"/>
    </row>
    <row r="1117" spans="2:82" s="163" customFormat="1" x14ac:dyDescent="0.2">
      <c r="B1117" s="159"/>
      <c r="C1117" s="159"/>
      <c r="D1117" s="159"/>
      <c r="E1117" s="159"/>
      <c r="F1117" s="159"/>
      <c r="G1117" s="159"/>
      <c r="H1117" s="159"/>
      <c r="I1117" s="159"/>
      <c r="J1117" s="159"/>
      <c r="K1117" s="159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59"/>
      <c r="BN1117" s="159"/>
      <c r="BO1117" s="159"/>
      <c r="BP1117" s="159"/>
      <c r="BQ1117" s="159"/>
      <c r="BR1117" s="159"/>
      <c r="BS1117" s="159"/>
      <c r="BT1117" s="159"/>
      <c r="BU1117" s="159"/>
      <c r="BV1117" s="159"/>
      <c r="BW1117" s="159"/>
      <c r="BX1117" s="159"/>
      <c r="BY1117" s="159"/>
      <c r="BZ1117" s="159"/>
      <c r="CA1117" s="159"/>
      <c r="CB1117" s="159"/>
      <c r="CC1117" s="159"/>
      <c r="CD1117" s="159"/>
    </row>
    <row r="1118" spans="2:82" s="163" customFormat="1" x14ac:dyDescent="0.2">
      <c r="B1118" s="159"/>
      <c r="C1118" s="159"/>
      <c r="D1118" s="159"/>
      <c r="E1118" s="159"/>
      <c r="F1118" s="159"/>
      <c r="G1118" s="159"/>
      <c r="H1118" s="159"/>
      <c r="I1118" s="159"/>
      <c r="J1118" s="159"/>
      <c r="K1118" s="159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59"/>
      <c r="BN1118" s="159"/>
      <c r="BO1118" s="159"/>
      <c r="BP1118" s="159"/>
      <c r="BQ1118" s="159"/>
      <c r="BR1118" s="159"/>
      <c r="BS1118" s="159"/>
      <c r="BT1118" s="159"/>
      <c r="BU1118" s="159"/>
      <c r="BV1118" s="159"/>
      <c r="BW1118" s="159"/>
      <c r="BX1118" s="159"/>
      <c r="BY1118" s="159"/>
      <c r="BZ1118" s="159"/>
      <c r="CA1118" s="159"/>
      <c r="CB1118" s="159"/>
      <c r="CC1118" s="159"/>
      <c r="CD1118" s="159"/>
    </row>
    <row r="1119" spans="2:82" s="163" customFormat="1" x14ac:dyDescent="0.2">
      <c r="B1119" s="159"/>
      <c r="C1119" s="159"/>
      <c r="D1119" s="159"/>
      <c r="E1119" s="159"/>
      <c r="F1119" s="159"/>
      <c r="G1119" s="159"/>
      <c r="H1119" s="159"/>
      <c r="I1119" s="159"/>
      <c r="J1119" s="159"/>
      <c r="K1119" s="159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59"/>
      <c r="BN1119" s="159"/>
      <c r="BO1119" s="159"/>
      <c r="BP1119" s="159"/>
      <c r="BQ1119" s="159"/>
      <c r="BR1119" s="159"/>
      <c r="BS1119" s="159"/>
      <c r="BT1119" s="159"/>
      <c r="BU1119" s="159"/>
      <c r="BV1119" s="159"/>
      <c r="BW1119" s="159"/>
      <c r="BX1119" s="159"/>
      <c r="BY1119" s="159"/>
      <c r="BZ1119" s="159"/>
      <c r="CA1119" s="159"/>
      <c r="CB1119" s="159"/>
      <c r="CC1119" s="159"/>
      <c r="CD1119" s="159"/>
    </row>
    <row r="1120" spans="2:82" s="163" customFormat="1" x14ac:dyDescent="0.2">
      <c r="B1120" s="159"/>
      <c r="C1120" s="159"/>
      <c r="D1120" s="159"/>
      <c r="E1120" s="159"/>
      <c r="F1120" s="159"/>
      <c r="G1120" s="159"/>
      <c r="H1120" s="159"/>
      <c r="I1120" s="159"/>
      <c r="J1120" s="159"/>
      <c r="K1120" s="159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159"/>
      <c r="BN1120" s="159"/>
      <c r="BO1120" s="159"/>
      <c r="BP1120" s="159"/>
      <c r="BQ1120" s="159"/>
      <c r="BR1120" s="159"/>
      <c r="BS1120" s="159"/>
      <c r="BT1120" s="159"/>
      <c r="BU1120" s="159"/>
      <c r="BV1120" s="159"/>
      <c r="BW1120" s="159"/>
      <c r="BX1120" s="159"/>
      <c r="BY1120" s="159"/>
      <c r="BZ1120" s="159"/>
      <c r="CA1120" s="159"/>
      <c r="CB1120" s="159"/>
      <c r="CC1120" s="159"/>
      <c r="CD1120" s="159"/>
    </row>
    <row r="1121" spans="2:82" s="163" customFormat="1" x14ac:dyDescent="0.2">
      <c r="B1121" s="159"/>
      <c r="C1121" s="159"/>
      <c r="D1121" s="159"/>
      <c r="E1121" s="159"/>
      <c r="F1121" s="159"/>
      <c r="G1121" s="159"/>
      <c r="H1121" s="159"/>
      <c r="I1121" s="159"/>
      <c r="J1121" s="159"/>
      <c r="K1121" s="159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159"/>
      <c r="BN1121" s="159"/>
      <c r="BO1121" s="159"/>
      <c r="BP1121" s="159"/>
      <c r="BQ1121" s="159"/>
      <c r="BR1121" s="159"/>
      <c r="BS1121" s="159"/>
      <c r="BT1121" s="159"/>
      <c r="BU1121" s="159"/>
      <c r="BV1121" s="159"/>
      <c r="BW1121" s="159"/>
      <c r="BX1121" s="159"/>
      <c r="BY1121" s="159"/>
      <c r="BZ1121" s="159"/>
      <c r="CA1121" s="159"/>
      <c r="CB1121" s="159"/>
      <c r="CC1121" s="159"/>
      <c r="CD1121" s="159"/>
    </row>
    <row r="1122" spans="2:82" s="163" customFormat="1" x14ac:dyDescent="0.2">
      <c r="B1122" s="159"/>
      <c r="C1122" s="159"/>
      <c r="D1122" s="159"/>
      <c r="E1122" s="159"/>
      <c r="F1122" s="159"/>
      <c r="G1122" s="159"/>
      <c r="H1122" s="159"/>
      <c r="I1122" s="159"/>
      <c r="J1122" s="159"/>
      <c r="K1122" s="159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159"/>
      <c r="BN1122" s="159"/>
      <c r="BO1122" s="159"/>
      <c r="BP1122" s="159"/>
      <c r="BQ1122" s="159"/>
      <c r="BR1122" s="159"/>
      <c r="BS1122" s="159"/>
      <c r="BT1122" s="159"/>
      <c r="BU1122" s="159"/>
      <c r="BV1122" s="159"/>
      <c r="BW1122" s="159"/>
      <c r="BX1122" s="159"/>
      <c r="BY1122" s="159"/>
      <c r="BZ1122" s="159"/>
      <c r="CA1122" s="159"/>
      <c r="CB1122" s="159"/>
      <c r="CC1122" s="159"/>
      <c r="CD1122" s="159"/>
    </row>
    <row r="1123" spans="2:82" s="163" customFormat="1" x14ac:dyDescent="0.2">
      <c r="B1123" s="159"/>
      <c r="C1123" s="159"/>
      <c r="D1123" s="159"/>
      <c r="E1123" s="159"/>
      <c r="F1123" s="159"/>
      <c r="G1123" s="159"/>
      <c r="H1123" s="159"/>
      <c r="I1123" s="159"/>
      <c r="J1123" s="159"/>
      <c r="K1123" s="159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159"/>
      <c r="BN1123" s="159"/>
      <c r="BO1123" s="159"/>
      <c r="BP1123" s="159"/>
      <c r="BQ1123" s="159"/>
      <c r="BR1123" s="159"/>
      <c r="BS1123" s="159"/>
      <c r="BT1123" s="159"/>
      <c r="BU1123" s="159"/>
      <c r="BV1123" s="159"/>
      <c r="BW1123" s="159"/>
      <c r="BX1123" s="159"/>
      <c r="BY1123" s="159"/>
      <c r="BZ1123" s="159"/>
      <c r="CA1123" s="159"/>
      <c r="CB1123" s="159"/>
      <c r="CC1123" s="159"/>
      <c r="CD1123" s="159"/>
    </row>
    <row r="1124" spans="2:82" s="163" customFormat="1" x14ac:dyDescent="0.2">
      <c r="B1124" s="159"/>
      <c r="C1124" s="159"/>
      <c r="D1124" s="159"/>
      <c r="E1124" s="159"/>
      <c r="F1124" s="159"/>
      <c r="G1124" s="159"/>
      <c r="H1124" s="159"/>
      <c r="I1124" s="159"/>
      <c r="J1124" s="159"/>
      <c r="K1124" s="159"/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159"/>
      <c r="BN1124" s="159"/>
      <c r="BO1124" s="159"/>
      <c r="BP1124" s="159"/>
      <c r="BQ1124" s="159"/>
      <c r="BR1124" s="159"/>
      <c r="BS1124" s="159"/>
      <c r="BT1124" s="159"/>
      <c r="BU1124" s="159"/>
      <c r="BV1124" s="159"/>
      <c r="BW1124" s="159"/>
      <c r="BX1124" s="159"/>
      <c r="BY1124" s="159"/>
      <c r="BZ1124" s="159"/>
      <c r="CA1124" s="159"/>
      <c r="CB1124" s="159"/>
      <c r="CC1124" s="159"/>
      <c r="CD1124" s="159"/>
    </row>
    <row r="1125" spans="2:82" s="163" customFormat="1" x14ac:dyDescent="0.2">
      <c r="B1125" s="159"/>
      <c r="C1125" s="159"/>
      <c r="D1125" s="159"/>
      <c r="E1125" s="159"/>
      <c r="F1125" s="159"/>
      <c r="G1125" s="159"/>
      <c r="H1125" s="159"/>
      <c r="I1125" s="159"/>
      <c r="J1125" s="159"/>
      <c r="K1125" s="159"/>
      <c r="L1125" s="159"/>
      <c r="M1125" s="159"/>
      <c r="N1125" s="159"/>
      <c r="O1125" s="159"/>
      <c r="P1125" s="159"/>
      <c r="Q1125" s="159"/>
      <c r="R1125" s="159"/>
      <c r="S1125" s="159"/>
      <c r="T1125" s="159"/>
      <c r="U1125" s="159"/>
      <c r="V1125" s="159"/>
      <c r="W1125" s="159"/>
      <c r="X1125" s="159"/>
      <c r="Y1125" s="159"/>
      <c r="Z1125" s="159"/>
      <c r="AA1125" s="159"/>
      <c r="AB1125" s="159"/>
      <c r="AC1125" s="159"/>
      <c r="AD1125" s="159"/>
      <c r="AE1125" s="159"/>
      <c r="AF1125" s="159"/>
      <c r="AG1125" s="159"/>
      <c r="AH1125" s="159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  <c r="BD1125" s="159"/>
      <c r="BE1125" s="159"/>
      <c r="BF1125" s="159"/>
      <c r="BG1125" s="159"/>
      <c r="BH1125" s="159"/>
      <c r="BI1125" s="159"/>
      <c r="BJ1125" s="159"/>
      <c r="BK1125" s="159"/>
      <c r="BL1125" s="159"/>
      <c r="BM1125" s="159"/>
      <c r="BN1125" s="159"/>
      <c r="BO1125" s="159"/>
      <c r="BP1125" s="159"/>
      <c r="BQ1125" s="159"/>
      <c r="BR1125" s="159"/>
      <c r="BS1125" s="159"/>
      <c r="BT1125" s="159"/>
      <c r="BU1125" s="159"/>
      <c r="BV1125" s="159"/>
      <c r="BW1125" s="159"/>
      <c r="BX1125" s="159"/>
      <c r="BY1125" s="159"/>
      <c r="BZ1125" s="159"/>
      <c r="CA1125" s="159"/>
      <c r="CB1125" s="159"/>
      <c r="CC1125" s="159"/>
      <c r="CD1125" s="159"/>
    </row>
    <row r="1126" spans="2:82" s="163" customFormat="1" x14ac:dyDescent="0.2">
      <c r="B1126" s="159"/>
      <c r="C1126" s="159"/>
      <c r="D1126" s="159"/>
      <c r="E1126" s="159"/>
      <c r="F1126" s="159"/>
      <c r="G1126" s="159"/>
      <c r="H1126" s="159"/>
      <c r="I1126" s="159"/>
      <c r="J1126" s="159"/>
      <c r="K1126" s="159"/>
      <c r="L1126" s="159"/>
      <c r="M1126" s="159"/>
      <c r="N1126" s="159"/>
      <c r="O1126" s="159"/>
      <c r="P1126" s="159"/>
      <c r="Q1126" s="159"/>
      <c r="R1126" s="159"/>
      <c r="S1126" s="159"/>
      <c r="T1126" s="159"/>
      <c r="U1126" s="159"/>
      <c r="V1126" s="159"/>
      <c r="W1126" s="159"/>
      <c r="X1126" s="159"/>
      <c r="Y1126" s="159"/>
      <c r="Z1126" s="159"/>
      <c r="AA1126" s="159"/>
      <c r="AB1126" s="159"/>
      <c r="AC1126" s="159"/>
      <c r="AD1126" s="159"/>
      <c r="AE1126" s="159"/>
      <c r="AF1126" s="159"/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  <c r="BD1126" s="159"/>
      <c r="BE1126" s="159"/>
      <c r="BF1126" s="159"/>
      <c r="BG1126" s="159"/>
      <c r="BH1126" s="159"/>
      <c r="BI1126" s="159"/>
      <c r="BJ1126" s="159"/>
      <c r="BK1126" s="159"/>
      <c r="BL1126" s="159"/>
      <c r="BM1126" s="159"/>
      <c r="BN1126" s="159"/>
      <c r="BO1126" s="159"/>
      <c r="BP1126" s="159"/>
      <c r="BQ1126" s="159"/>
      <c r="BR1126" s="159"/>
      <c r="BS1126" s="159"/>
      <c r="BT1126" s="159"/>
      <c r="BU1126" s="159"/>
      <c r="BV1126" s="159"/>
      <c r="BW1126" s="159"/>
      <c r="BX1126" s="159"/>
      <c r="BY1126" s="159"/>
      <c r="BZ1126" s="159"/>
      <c r="CA1126" s="159"/>
      <c r="CB1126" s="159"/>
      <c r="CC1126" s="159"/>
      <c r="CD1126" s="159"/>
    </row>
    <row r="1127" spans="2:82" s="163" customFormat="1" x14ac:dyDescent="0.2">
      <c r="B1127" s="159"/>
      <c r="C1127" s="159"/>
      <c r="D1127" s="159"/>
      <c r="E1127" s="159"/>
      <c r="F1127" s="159"/>
      <c r="G1127" s="159"/>
      <c r="H1127" s="159"/>
      <c r="I1127" s="159"/>
      <c r="J1127" s="159"/>
      <c r="K1127" s="159"/>
      <c r="L1127" s="159"/>
      <c r="M1127" s="159"/>
      <c r="N1127" s="159"/>
      <c r="O1127" s="159"/>
      <c r="P1127" s="159"/>
      <c r="Q1127" s="159"/>
      <c r="R1127" s="159"/>
      <c r="S1127" s="159"/>
      <c r="T1127" s="159"/>
      <c r="U1127" s="159"/>
      <c r="V1127" s="159"/>
      <c r="W1127" s="159"/>
      <c r="X1127" s="159"/>
      <c r="Y1127" s="159"/>
      <c r="Z1127" s="159"/>
      <c r="AA1127" s="159"/>
      <c r="AB1127" s="159"/>
      <c r="AC1127" s="159"/>
      <c r="AD1127" s="159"/>
      <c r="AE1127" s="159"/>
      <c r="AF1127" s="159"/>
      <c r="AG1127" s="159"/>
      <c r="AH1127" s="159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  <c r="BD1127" s="159"/>
      <c r="BE1127" s="159"/>
      <c r="BF1127" s="159"/>
      <c r="BG1127" s="159"/>
      <c r="BH1127" s="159"/>
      <c r="BI1127" s="159"/>
      <c r="BJ1127" s="159"/>
      <c r="BK1127" s="159"/>
      <c r="BL1127" s="159"/>
      <c r="BM1127" s="159"/>
      <c r="BN1127" s="159"/>
      <c r="BO1127" s="159"/>
      <c r="BP1127" s="159"/>
      <c r="BQ1127" s="159"/>
      <c r="BR1127" s="159"/>
      <c r="BS1127" s="159"/>
      <c r="BT1127" s="159"/>
      <c r="BU1127" s="159"/>
      <c r="BV1127" s="159"/>
      <c r="BW1127" s="159"/>
      <c r="BX1127" s="159"/>
      <c r="BY1127" s="159"/>
      <c r="BZ1127" s="159"/>
      <c r="CA1127" s="159"/>
      <c r="CB1127" s="159"/>
      <c r="CC1127" s="159"/>
      <c r="CD1127" s="159"/>
    </row>
    <row r="1128" spans="2:82" s="163" customFormat="1" x14ac:dyDescent="0.2">
      <c r="B1128" s="159"/>
      <c r="C1128" s="159"/>
      <c r="D1128" s="159"/>
      <c r="E1128" s="159"/>
      <c r="F1128" s="159"/>
      <c r="G1128" s="159"/>
      <c r="H1128" s="159"/>
      <c r="I1128" s="159"/>
      <c r="J1128" s="159"/>
      <c r="K1128" s="159"/>
      <c r="L1128" s="159"/>
      <c r="M1128" s="159"/>
      <c r="N1128" s="159"/>
      <c r="O1128" s="159"/>
      <c r="P1128" s="159"/>
      <c r="Q1128" s="159"/>
      <c r="R1128" s="159"/>
      <c r="S1128" s="159"/>
      <c r="T1128" s="159"/>
      <c r="U1128" s="159"/>
      <c r="V1128" s="159"/>
      <c r="W1128" s="159"/>
      <c r="X1128" s="159"/>
      <c r="Y1128" s="159"/>
      <c r="Z1128" s="159"/>
      <c r="AA1128" s="159"/>
      <c r="AB1128" s="159"/>
      <c r="AC1128" s="159"/>
      <c r="AD1128" s="159"/>
      <c r="AE1128" s="159"/>
      <c r="AF1128" s="159"/>
      <c r="AG1128" s="159"/>
      <c r="AH1128" s="159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  <c r="BD1128" s="159"/>
      <c r="BE1128" s="159"/>
      <c r="BF1128" s="159"/>
      <c r="BG1128" s="159"/>
      <c r="BH1128" s="159"/>
      <c r="BI1128" s="159"/>
      <c r="BJ1128" s="159"/>
      <c r="BK1128" s="159"/>
      <c r="BL1128" s="159"/>
      <c r="BM1128" s="159"/>
      <c r="BN1128" s="159"/>
      <c r="BO1128" s="159"/>
      <c r="BP1128" s="159"/>
      <c r="BQ1128" s="159"/>
      <c r="BR1128" s="159"/>
      <c r="BS1128" s="159"/>
      <c r="BT1128" s="159"/>
      <c r="BU1128" s="159"/>
      <c r="BV1128" s="159"/>
      <c r="BW1128" s="159"/>
      <c r="BX1128" s="159"/>
      <c r="BY1128" s="159"/>
      <c r="BZ1128" s="159"/>
      <c r="CA1128" s="159"/>
      <c r="CB1128" s="159"/>
      <c r="CC1128" s="159"/>
      <c r="CD1128" s="159"/>
    </row>
    <row r="1129" spans="2:82" s="163" customFormat="1" x14ac:dyDescent="0.2">
      <c r="B1129" s="159"/>
      <c r="C1129" s="159"/>
      <c r="D1129" s="159"/>
      <c r="E1129" s="159"/>
      <c r="F1129" s="159"/>
      <c r="G1129" s="159"/>
      <c r="H1129" s="159"/>
      <c r="I1129" s="159"/>
      <c r="J1129" s="159"/>
      <c r="K1129" s="159"/>
      <c r="L1129" s="159"/>
      <c r="M1129" s="159"/>
      <c r="N1129" s="159"/>
      <c r="O1129" s="159"/>
      <c r="P1129" s="159"/>
      <c r="Q1129" s="159"/>
      <c r="R1129" s="159"/>
      <c r="S1129" s="159"/>
      <c r="T1129" s="159"/>
      <c r="U1129" s="159"/>
      <c r="V1129" s="159"/>
      <c r="W1129" s="159"/>
      <c r="X1129" s="159"/>
      <c r="Y1129" s="159"/>
      <c r="Z1129" s="159"/>
      <c r="AA1129" s="159"/>
      <c r="AB1129" s="159"/>
      <c r="AC1129" s="159"/>
      <c r="AD1129" s="159"/>
      <c r="AE1129" s="159"/>
      <c r="AF1129" s="159"/>
      <c r="AG1129" s="159"/>
      <c r="AH1129" s="159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159"/>
      <c r="AX1129" s="159"/>
      <c r="AY1129" s="159"/>
      <c r="AZ1129" s="159"/>
      <c r="BA1129" s="159"/>
      <c r="BB1129" s="159"/>
      <c r="BC1129" s="159"/>
      <c r="BD1129" s="159"/>
      <c r="BE1129" s="159"/>
      <c r="BF1129" s="159"/>
      <c r="BG1129" s="159"/>
      <c r="BH1129" s="159"/>
      <c r="BI1129" s="159"/>
      <c r="BJ1129" s="159"/>
      <c r="BK1129" s="159"/>
      <c r="BL1129" s="159"/>
      <c r="BM1129" s="159"/>
      <c r="BN1129" s="159"/>
      <c r="BO1129" s="159"/>
      <c r="BP1129" s="159"/>
      <c r="BQ1129" s="159"/>
      <c r="BR1129" s="159"/>
      <c r="BS1129" s="159"/>
      <c r="BT1129" s="159"/>
      <c r="BU1129" s="159"/>
      <c r="BV1129" s="159"/>
      <c r="BW1129" s="159"/>
      <c r="BX1129" s="159"/>
      <c r="BY1129" s="159"/>
      <c r="BZ1129" s="159"/>
      <c r="CA1129" s="159"/>
      <c r="CB1129" s="159"/>
      <c r="CC1129" s="159"/>
      <c r="CD1129" s="159"/>
    </row>
    <row r="1130" spans="2:82" s="163" customFormat="1" x14ac:dyDescent="0.2">
      <c r="B1130" s="159"/>
      <c r="C1130" s="159"/>
      <c r="D1130" s="159"/>
      <c r="E1130" s="159"/>
      <c r="F1130" s="159"/>
      <c r="G1130" s="159"/>
      <c r="H1130" s="159"/>
      <c r="I1130" s="159"/>
      <c r="J1130" s="159"/>
      <c r="K1130" s="159"/>
      <c r="L1130" s="159"/>
      <c r="M1130" s="159"/>
      <c r="N1130" s="159"/>
      <c r="O1130" s="159"/>
      <c r="P1130" s="159"/>
      <c r="Q1130" s="159"/>
      <c r="R1130" s="159"/>
      <c r="S1130" s="159"/>
      <c r="T1130" s="159"/>
      <c r="U1130" s="159"/>
      <c r="V1130" s="159"/>
      <c r="W1130" s="159"/>
      <c r="X1130" s="159"/>
      <c r="Y1130" s="159"/>
      <c r="Z1130" s="159"/>
      <c r="AA1130" s="159"/>
      <c r="AB1130" s="159"/>
      <c r="AC1130" s="159"/>
      <c r="AD1130" s="159"/>
      <c r="AE1130" s="159"/>
      <c r="AF1130" s="159"/>
      <c r="AG1130" s="159"/>
      <c r="AH1130" s="159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159"/>
      <c r="AX1130" s="159"/>
      <c r="AY1130" s="159"/>
      <c r="AZ1130" s="159"/>
      <c r="BA1130" s="159"/>
      <c r="BB1130" s="159"/>
      <c r="BC1130" s="159"/>
      <c r="BD1130" s="159"/>
      <c r="BE1130" s="159"/>
      <c r="BF1130" s="159"/>
      <c r="BG1130" s="159"/>
      <c r="BH1130" s="159"/>
      <c r="BI1130" s="159"/>
      <c r="BJ1130" s="159"/>
      <c r="BK1130" s="159"/>
      <c r="BL1130" s="159"/>
      <c r="BM1130" s="159"/>
      <c r="BN1130" s="159"/>
      <c r="BO1130" s="159"/>
      <c r="BP1130" s="159"/>
      <c r="BQ1130" s="159"/>
      <c r="BR1130" s="159"/>
      <c r="BS1130" s="159"/>
      <c r="BT1130" s="159"/>
      <c r="BU1130" s="159"/>
      <c r="BV1130" s="159"/>
      <c r="BW1130" s="159"/>
      <c r="BX1130" s="159"/>
      <c r="BY1130" s="159"/>
      <c r="BZ1130" s="159"/>
      <c r="CA1130" s="159"/>
      <c r="CB1130" s="159"/>
      <c r="CC1130" s="159"/>
      <c r="CD1130" s="159"/>
    </row>
    <row r="1131" spans="2:82" s="163" customFormat="1" x14ac:dyDescent="0.2">
      <c r="B1131" s="159"/>
      <c r="C1131" s="159"/>
      <c r="D1131" s="159"/>
      <c r="E1131" s="159"/>
      <c r="F1131" s="159"/>
      <c r="G1131" s="159"/>
      <c r="H1131" s="159"/>
      <c r="I1131" s="159"/>
      <c r="J1131" s="159"/>
      <c r="K1131" s="159"/>
      <c r="L1131" s="159"/>
      <c r="M1131" s="159"/>
      <c r="N1131" s="159"/>
      <c r="O1131" s="159"/>
      <c r="P1131" s="159"/>
      <c r="Q1131" s="159"/>
      <c r="R1131" s="159"/>
      <c r="S1131" s="159"/>
      <c r="T1131" s="159"/>
      <c r="U1131" s="159"/>
      <c r="V1131" s="159"/>
      <c r="W1131" s="159"/>
      <c r="X1131" s="159"/>
      <c r="Y1131" s="159"/>
      <c r="Z1131" s="159"/>
      <c r="AA1131" s="159"/>
      <c r="AB1131" s="159"/>
      <c r="AC1131" s="159"/>
      <c r="AD1131" s="159"/>
      <c r="AE1131" s="159"/>
      <c r="AF1131" s="159"/>
      <c r="AG1131" s="159"/>
      <c r="AH1131" s="159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159"/>
      <c r="AX1131" s="159"/>
      <c r="AY1131" s="159"/>
      <c r="AZ1131" s="159"/>
      <c r="BA1131" s="159"/>
      <c r="BB1131" s="159"/>
      <c r="BC1131" s="159"/>
      <c r="BD1131" s="159"/>
      <c r="BE1131" s="159"/>
      <c r="BF1131" s="159"/>
      <c r="BG1131" s="159"/>
      <c r="BH1131" s="159"/>
      <c r="BI1131" s="159"/>
      <c r="BJ1131" s="159"/>
      <c r="BK1131" s="159"/>
      <c r="BL1131" s="159"/>
      <c r="BM1131" s="159"/>
      <c r="BN1131" s="159"/>
      <c r="BO1131" s="159"/>
      <c r="BP1131" s="159"/>
      <c r="BQ1131" s="159"/>
      <c r="BR1131" s="159"/>
      <c r="BS1131" s="159"/>
      <c r="BT1131" s="159"/>
      <c r="BU1131" s="159"/>
      <c r="BV1131" s="159"/>
      <c r="BW1131" s="159"/>
      <c r="BX1131" s="159"/>
      <c r="BY1131" s="159"/>
      <c r="BZ1131" s="159"/>
      <c r="CA1131" s="159"/>
      <c r="CB1131" s="159"/>
      <c r="CC1131" s="159"/>
      <c r="CD1131" s="159"/>
    </row>
    <row r="1132" spans="2:82" s="163" customFormat="1" x14ac:dyDescent="0.2">
      <c r="B1132" s="159"/>
      <c r="C1132" s="159"/>
      <c r="D1132" s="159"/>
      <c r="E1132" s="159"/>
      <c r="F1132" s="159"/>
      <c r="G1132" s="159"/>
      <c r="H1132" s="159"/>
      <c r="I1132" s="159"/>
      <c r="J1132" s="159"/>
      <c r="K1132" s="159"/>
      <c r="L1132" s="159"/>
      <c r="M1132" s="159"/>
      <c r="N1132" s="159"/>
      <c r="O1132" s="159"/>
      <c r="P1132" s="159"/>
      <c r="Q1132" s="159"/>
      <c r="R1132" s="159"/>
      <c r="S1132" s="159"/>
      <c r="T1132" s="159"/>
      <c r="U1132" s="159"/>
      <c r="V1132" s="159"/>
      <c r="W1132" s="159"/>
      <c r="X1132" s="159"/>
      <c r="Y1132" s="159"/>
      <c r="Z1132" s="159"/>
      <c r="AA1132" s="159"/>
      <c r="AB1132" s="159"/>
      <c r="AC1132" s="159"/>
      <c r="AD1132" s="159"/>
      <c r="AE1132" s="159"/>
      <c r="AF1132" s="159"/>
      <c r="AG1132" s="159"/>
      <c r="AH1132" s="159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159"/>
      <c r="AX1132" s="159"/>
      <c r="AY1132" s="159"/>
      <c r="AZ1132" s="159"/>
      <c r="BA1132" s="159"/>
      <c r="BB1132" s="159"/>
      <c r="BC1132" s="159"/>
      <c r="BD1132" s="159"/>
      <c r="BE1132" s="159"/>
      <c r="BF1132" s="159"/>
      <c r="BG1132" s="159"/>
      <c r="BH1132" s="159"/>
      <c r="BI1132" s="159"/>
      <c r="BJ1132" s="159"/>
      <c r="BK1132" s="159"/>
      <c r="BL1132" s="159"/>
      <c r="BM1132" s="159"/>
      <c r="BN1132" s="159"/>
      <c r="BO1132" s="159"/>
      <c r="BP1132" s="159"/>
      <c r="BQ1132" s="159"/>
      <c r="BR1132" s="159"/>
      <c r="BS1132" s="159"/>
      <c r="BT1132" s="159"/>
      <c r="BU1132" s="159"/>
      <c r="BV1132" s="159"/>
      <c r="BW1132" s="159"/>
      <c r="BX1132" s="159"/>
      <c r="BY1132" s="159"/>
      <c r="BZ1132" s="159"/>
      <c r="CA1132" s="159"/>
      <c r="CB1132" s="159"/>
      <c r="CC1132" s="159"/>
      <c r="CD1132" s="159"/>
    </row>
    <row r="1133" spans="2:82" s="163" customFormat="1" x14ac:dyDescent="0.2">
      <c r="B1133" s="159"/>
      <c r="C1133" s="159"/>
      <c r="D1133" s="159"/>
      <c r="E1133" s="159"/>
      <c r="F1133" s="159"/>
      <c r="G1133" s="159"/>
      <c r="H1133" s="159"/>
      <c r="I1133" s="159"/>
      <c r="J1133" s="159"/>
      <c r="K1133" s="159"/>
      <c r="L1133" s="159"/>
      <c r="M1133" s="159"/>
      <c r="N1133" s="159"/>
      <c r="O1133" s="159"/>
      <c r="P1133" s="159"/>
      <c r="Q1133" s="159"/>
      <c r="R1133" s="159"/>
      <c r="S1133" s="159"/>
      <c r="T1133" s="159"/>
      <c r="U1133" s="159"/>
      <c r="V1133" s="159"/>
      <c r="W1133" s="159"/>
      <c r="X1133" s="159"/>
      <c r="Y1133" s="159"/>
      <c r="Z1133" s="159"/>
      <c r="AA1133" s="159"/>
      <c r="AB1133" s="159"/>
      <c r="AC1133" s="159"/>
      <c r="AD1133" s="159"/>
      <c r="AE1133" s="159"/>
      <c r="AF1133" s="159"/>
      <c r="AG1133" s="159"/>
      <c r="AH1133" s="159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159"/>
      <c r="AX1133" s="159"/>
      <c r="AY1133" s="159"/>
      <c r="AZ1133" s="159"/>
      <c r="BA1133" s="159"/>
      <c r="BB1133" s="159"/>
      <c r="BC1133" s="159"/>
      <c r="BD1133" s="159"/>
      <c r="BE1133" s="159"/>
      <c r="BF1133" s="159"/>
      <c r="BG1133" s="159"/>
      <c r="BH1133" s="159"/>
      <c r="BI1133" s="159"/>
      <c r="BJ1133" s="159"/>
      <c r="BK1133" s="159"/>
      <c r="BL1133" s="159"/>
      <c r="BM1133" s="159"/>
      <c r="BN1133" s="159"/>
      <c r="BO1133" s="159"/>
      <c r="BP1133" s="159"/>
      <c r="BQ1133" s="159"/>
      <c r="BR1133" s="159"/>
      <c r="BS1133" s="159"/>
      <c r="BT1133" s="159"/>
      <c r="BU1133" s="159"/>
      <c r="BV1133" s="159"/>
      <c r="BW1133" s="159"/>
      <c r="BX1133" s="159"/>
      <c r="BY1133" s="159"/>
      <c r="BZ1133" s="159"/>
      <c r="CA1133" s="159"/>
      <c r="CB1133" s="159"/>
      <c r="CC1133" s="159"/>
      <c r="CD1133" s="159"/>
    </row>
    <row r="1134" spans="2:82" s="163" customFormat="1" x14ac:dyDescent="0.2">
      <c r="B1134" s="159"/>
      <c r="C1134" s="159"/>
      <c r="D1134" s="159"/>
      <c r="E1134" s="159"/>
      <c r="F1134" s="159"/>
      <c r="G1134" s="159"/>
      <c r="H1134" s="159"/>
      <c r="I1134" s="159"/>
      <c r="J1134" s="159"/>
      <c r="K1134" s="159"/>
      <c r="L1134" s="159"/>
      <c r="M1134" s="159"/>
      <c r="N1134" s="159"/>
      <c r="O1134" s="159"/>
      <c r="P1134" s="159"/>
      <c r="Q1134" s="159"/>
      <c r="R1134" s="159"/>
      <c r="S1134" s="159"/>
      <c r="T1134" s="159"/>
      <c r="U1134" s="159"/>
      <c r="V1134" s="159"/>
      <c r="W1134" s="159"/>
      <c r="X1134" s="159"/>
      <c r="Y1134" s="159"/>
      <c r="Z1134" s="159"/>
      <c r="AA1134" s="159"/>
      <c r="AB1134" s="159"/>
      <c r="AC1134" s="159"/>
      <c r="AD1134" s="159"/>
      <c r="AE1134" s="159"/>
      <c r="AF1134" s="159"/>
      <c r="AG1134" s="159"/>
      <c r="AH1134" s="159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159"/>
      <c r="AX1134" s="159"/>
      <c r="AY1134" s="159"/>
      <c r="AZ1134" s="159"/>
      <c r="BA1134" s="159"/>
      <c r="BB1134" s="159"/>
      <c r="BC1134" s="159"/>
      <c r="BD1134" s="159"/>
      <c r="BE1134" s="159"/>
      <c r="BF1134" s="159"/>
      <c r="BG1134" s="159"/>
      <c r="BH1134" s="159"/>
      <c r="BI1134" s="159"/>
      <c r="BJ1134" s="159"/>
      <c r="BK1134" s="159"/>
      <c r="BL1134" s="159"/>
      <c r="BM1134" s="159"/>
      <c r="BN1134" s="159"/>
      <c r="BO1134" s="159"/>
      <c r="BP1134" s="159"/>
      <c r="BQ1134" s="159"/>
      <c r="BR1134" s="159"/>
      <c r="BS1134" s="159"/>
      <c r="BT1134" s="159"/>
      <c r="BU1134" s="159"/>
      <c r="BV1134" s="159"/>
      <c r="BW1134" s="159"/>
      <c r="BX1134" s="159"/>
      <c r="BY1134" s="159"/>
      <c r="BZ1134" s="159"/>
      <c r="CA1134" s="159"/>
      <c r="CB1134" s="159"/>
      <c r="CC1134" s="159"/>
      <c r="CD1134" s="159"/>
    </row>
    <row r="1135" spans="2:82" s="163" customFormat="1" x14ac:dyDescent="0.2">
      <c r="B1135" s="159"/>
      <c r="C1135" s="159"/>
      <c r="D1135" s="159"/>
      <c r="E1135" s="159"/>
      <c r="F1135" s="159"/>
      <c r="G1135" s="159"/>
      <c r="H1135" s="159"/>
      <c r="I1135" s="159"/>
      <c r="J1135" s="159"/>
      <c r="K1135" s="159"/>
      <c r="L1135" s="159"/>
      <c r="M1135" s="159"/>
      <c r="N1135" s="159"/>
      <c r="O1135" s="159"/>
      <c r="P1135" s="159"/>
      <c r="Q1135" s="159"/>
      <c r="R1135" s="159"/>
      <c r="S1135" s="159"/>
      <c r="T1135" s="159"/>
      <c r="U1135" s="159"/>
      <c r="V1135" s="159"/>
      <c r="W1135" s="159"/>
      <c r="X1135" s="159"/>
      <c r="Y1135" s="159"/>
      <c r="Z1135" s="159"/>
      <c r="AA1135" s="159"/>
      <c r="AB1135" s="159"/>
      <c r="AC1135" s="159"/>
      <c r="AD1135" s="159"/>
      <c r="AE1135" s="159"/>
      <c r="AF1135" s="159"/>
      <c r="AG1135" s="159"/>
      <c r="AH1135" s="159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159"/>
      <c r="AX1135" s="159"/>
      <c r="AY1135" s="159"/>
      <c r="AZ1135" s="159"/>
      <c r="BA1135" s="159"/>
      <c r="BB1135" s="159"/>
      <c r="BC1135" s="159"/>
      <c r="BD1135" s="159"/>
      <c r="BE1135" s="159"/>
      <c r="BF1135" s="159"/>
      <c r="BG1135" s="159"/>
      <c r="BH1135" s="159"/>
      <c r="BI1135" s="159"/>
      <c r="BJ1135" s="159"/>
      <c r="BK1135" s="159"/>
      <c r="BL1135" s="159"/>
      <c r="BM1135" s="159"/>
      <c r="BN1135" s="159"/>
      <c r="BO1135" s="159"/>
      <c r="BP1135" s="159"/>
      <c r="BQ1135" s="159"/>
      <c r="BR1135" s="159"/>
      <c r="BS1135" s="159"/>
      <c r="BT1135" s="159"/>
      <c r="BU1135" s="159"/>
      <c r="BV1135" s="159"/>
      <c r="BW1135" s="159"/>
      <c r="BX1135" s="159"/>
      <c r="BY1135" s="159"/>
      <c r="BZ1135" s="159"/>
      <c r="CA1135" s="159"/>
      <c r="CB1135" s="159"/>
      <c r="CC1135" s="159"/>
      <c r="CD1135" s="159"/>
    </row>
    <row r="1136" spans="2:82" s="163" customFormat="1" x14ac:dyDescent="0.2">
      <c r="B1136" s="159"/>
      <c r="C1136" s="159"/>
      <c r="D1136" s="159"/>
      <c r="E1136" s="159"/>
      <c r="F1136" s="159"/>
      <c r="G1136" s="159"/>
      <c r="H1136" s="159"/>
      <c r="I1136" s="159"/>
      <c r="J1136" s="159"/>
      <c r="K1136" s="159"/>
      <c r="L1136" s="159"/>
      <c r="M1136" s="159"/>
      <c r="N1136" s="159"/>
      <c r="O1136" s="159"/>
      <c r="P1136" s="159"/>
      <c r="Q1136" s="159"/>
      <c r="R1136" s="159"/>
      <c r="S1136" s="159"/>
      <c r="T1136" s="159"/>
      <c r="U1136" s="159"/>
      <c r="V1136" s="159"/>
      <c r="W1136" s="159"/>
      <c r="X1136" s="159"/>
      <c r="Y1136" s="159"/>
      <c r="Z1136" s="159"/>
      <c r="AA1136" s="159"/>
      <c r="AB1136" s="159"/>
      <c r="AC1136" s="159"/>
      <c r="AD1136" s="159"/>
      <c r="AE1136" s="159"/>
      <c r="AF1136" s="159"/>
      <c r="AG1136" s="159"/>
      <c r="AH1136" s="159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  <c r="BD1136" s="159"/>
      <c r="BE1136" s="159"/>
      <c r="BF1136" s="159"/>
      <c r="BG1136" s="159"/>
      <c r="BH1136" s="159"/>
      <c r="BI1136" s="159"/>
      <c r="BJ1136" s="159"/>
      <c r="BK1136" s="159"/>
      <c r="BL1136" s="159"/>
      <c r="BM1136" s="159"/>
      <c r="BN1136" s="159"/>
      <c r="BO1136" s="159"/>
      <c r="BP1136" s="159"/>
      <c r="BQ1136" s="159"/>
      <c r="BR1136" s="159"/>
      <c r="BS1136" s="159"/>
      <c r="BT1136" s="159"/>
      <c r="BU1136" s="159"/>
      <c r="BV1136" s="159"/>
      <c r="BW1136" s="159"/>
      <c r="BX1136" s="159"/>
      <c r="BY1136" s="159"/>
      <c r="BZ1136" s="159"/>
      <c r="CA1136" s="159"/>
      <c r="CB1136" s="159"/>
      <c r="CC1136" s="159"/>
      <c r="CD1136" s="159"/>
    </row>
    <row r="1137" spans="2:82" s="163" customFormat="1" x14ac:dyDescent="0.2">
      <c r="B1137" s="159"/>
      <c r="C1137" s="159"/>
      <c r="D1137" s="159"/>
      <c r="E1137" s="159"/>
      <c r="F1137" s="159"/>
      <c r="G1137" s="159"/>
      <c r="H1137" s="159"/>
      <c r="I1137" s="159"/>
      <c r="J1137" s="159"/>
      <c r="K1137" s="159"/>
      <c r="L1137" s="159"/>
      <c r="M1137" s="159"/>
      <c r="N1137" s="159"/>
      <c r="O1137" s="159"/>
      <c r="P1137" s="159"/>
      <c r="Q1137" s="159"/>
      <c r="R1137" s="159"/>
      <c r="S1137" s="159"/>
      <c r="T1137" s="159"/>
      <c r="U1137" s="159"/>
      <c r="V1137" s="159"/>
      <c r="W1137" s="159"/>
      <c r="X1137" s="159"/>
      <c r="Y1137" s="159"/>
      <c r="Z1137" s="159"/>
      <c r="AA1137" s="159"/>
      <c r="AB1137" s="159"/>
      <c r="AC1137" s="159"/>
      <c r="AD1137" s="159"/>
      <c r="AE1137" s="159"/>
      <c r="AF1137" s="159"/>
      <c r="AG1137" s="159"/>
      <c r="AH1137" s="159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159"/>
      <c r="AX1137" s="159"/>
      <c r="AY1137" s="159"/>
      <c r="AZ1137" s="159"/>
      <c r="BA1137" s="159"/>
      <c r="BB1137" s="159"/>
      <c r="BC1137" s="159"/>
      <c r="BD1137" s="159"/>
      <c r="BE1137" s="159"/>
      <c r="BF1137" s="159"/>
      <c r="BG1137" s="159"/>
      <c r="BH1137" s="159"/>
      <c r="BI1137" s="159"/>
      <c r="BJ1137" s="159"/>
      <c r="BK1137" s="159"/>
      <c r="BL1137" s="159"/>
      <c r="BM1137" s="159"/>
      <c r="BN1137" s="159"/>
      <c r="BO1137" s="159"/>
      <c r="BP1137" s="159"/>
      <c r="BQ1137" s="159"/>
      <c r="BR1137" s="159"/>
      <c r="BS1137" s="159"/>
      <c r="BT1137" s="159"/>
      <c r="BU1137" s="159"/>
      <c r="BV1137" s="159"/>
      <c r="BW1137" s="159"/>
      <c r="BX1137" s="159"/>
      <c r="BY1137" s="159"/>
      <c r="BZ1137" s="159"/>
      <c r="CA1137" s="159"/>
      <c r="CB1137" s="159"/>
      <c r="CC1137" s="159"/>
      <c r="CD1137" s="159"/>
    </row>
    <row r="1138" spans="2:82" s="163" customFormat="1" x14ac:dyDescent="0.2">
      <c r="B1138" s="159"/>
      <c r="C1138" s="159"/>
      <c r="D1138" s="159"/>
      <c r="E1138" s="159"/>
      <c r="F1138" s="159"/>
      <c r="G1138" s="159"/>
      <c r="H1138" s="159"/>
      <c r="I1138" s="159"/>
      <c r="J1138" s="159"/>
      <c r="K1138" s="159"/>
      <c r="L1138" s="159"/>
      <c r="M1138" s="159"/>
      <c r="N1138" s="159"/>
      <c r="O1138" s="159"/>
      <c r="P1138" s="159"/>
      <c r="Q1138" s="159"/>
      <c r="R1138" s="159"/>
      <c r="S1138" s="159"/>
      <c r="T1138" s="159"/>
      <c r="U1138" s="159"/>
      <c r="V1138" s="159"/>
      <c r="W1138" s="159"/>
      <c r="X1138" s="159"/>
      <c r="Y1138" s="159"/>
      <c r="Z1138" s="159"/>
      <c r="AA1138" s="159"/>
      <c r="AB1138" s="159"/>
      <c r="AC1138" s="159"/>
      <c r="AD1138" s="159"/>
      <c r="AE1138" s="159"/>
      <c r="AF1138" s="159"/>
      <c r="AG1138" s="159"/>
      <c r="AH1138" s="159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159"/>
      <c r="AX1138" s="159"/>
      <c r="AY1138" s="159"/>
      <c r="AZ1138" s="159"/>
      <c r="BA1138" s="159"/>
      <c r="BB1138" s="159"/>
      <c r="BC1138" s="159"/>
      <c r="BD1138" s="159"/>
      <c r="BE1138" s="159"/>
      <c r="BF1138" s="159"/>
      <c r="BG1138" s="159"/>
      <c r="BH1138" s="159"/>
      <c r="BI1138" s="159"/>
      <c r="BJ1138" s="159"/>
      <c r="BK1138" s="159"/>
      <c r="BL1138" s="159"/>
      <c r="BM1138" s="159"/>
      <c r="BN1138" s="159"/>
      <c r="BO1138" s="159"/>
      <c r="BP1138" s="159"/>
      <c r="BQ1138" s="159"/>
      <c r="BR1138" s="159"/>
      <c r="BS1138" s="159"/>
      <c r="BT1138" s="159"/>
      <c r="BU1138" s="159"/>
      <c r="BV1138" s="159"/>
      <c r="BW1138" s="159"/>
      <c r="BX1138" s="159"/>
      <c r="BY1138" s="159"/>
      <c r="BZ1138" s="159"/>
      <c r="CA1138" s="159"/>
      <c r="CB1138" s="159"/>
      <c r="CC1138" s="159"/>
      <c r="CD1138" s="159"/>
    </row>
    <row r="1139" spans="2:82" s="163" customFormat="1" x14ac:dyDescent="0.2">
      <c r="B1139" s="159"/>
      <c r="C1139" s="159"/>
      <c r="D1139" s="159"/>
      <c r="E1139" s="159"/>
      <c r="F1139" s="159"/>
      <c r="G1139" s="159"/>
      <c r="H1139" s="159"/>
      <c r="I1139" s="159"/>
      <c r="J1139" s="159"/>
      <c r="K1139" s="159"/>
      <c r="L1139" s="159"/>
      <c r="M1139" s="159"/>
      <c r="N1139" s="159"/>
      <c r="O1139" s="159"/>
      <c r="P1139" s="159"/>
      <c r="Q1139" s="159"/>
      <c r="R1139" s="159"/>
      <c r="S1139" s="159"/>
      <c r="T1139" s="159"/>
      <c r="U1139" s="159"/>
      <c r="V1139" s="159"/>
      <c r="W1139" s="159"/>
      <c r="X1139" s="159"/>
      <c r="Y1139" s="159"/>
      <c r="Z1139" s="159"/>
      <c r="AA1139" s="159"/>
      <c r="AB1139" s="159"/>
      <c r="AC1139" s="159"/>
      <c r="AD1139" s="159"/>
      <c r="AE1139" s="159"/>
      <c r="AF1139" s="159"/>
      <c r="AG1139" s="159"/>
      <c r="AH1139" s="159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159"/>
      <c r="AX1139" s="159"/>
      <c r="AY1139" s="159"/>
      <c r="AZ1139" s="159"/>
      <c r="BA1139" s="159"/>
      <c r="BB1139" s="159"/>
      <c r="BC1139" s="159"/>
      <c r="BD1139" s="159"/>
      <c r="BE1139" s="159"/>
      <c r="BF1139" s="159"/>
      <c r="BG1139" s="159"/>
      <c r="BH1139" s="159"/>
      <c r="BI1139" s="159"/>
      <c r="BJ1139" s="159"/>
      <c r="BK1139" s="159"/>
      <c r="BL1139" s="159"/>
      <c r="BM1139" s="159"/>
      <c r="BN1139" s="159"/>
      <c r="BO1139" s="159"/>
      <c r="BP1139" s="159"/>
      <c r="BQ1139" s="159"/>
      <c r="BR1139" s="159"/>
      <c r="BS1139" s="159"/>
      <c r="BT1139" s="159"/>
      <c r="BU1139" s="159"/>
      <c r="BV1139" s="159"/>
      <c r="BW1139" s="159"/>
      <c r="BX1139" s="159"/>
      <c r="BY1139" s="159"/>
      <c r="BZ1139" s="159"/>
      <c r="CA1139" s="159"/>
      <c r="CB1139" s="159"/>
      <c r="CC1139" s="159"/>
      <c r="CD1139" s="159"/>
    </row>
    <row r="1140" spans="2:82" s="163" customFormat="1" x14ac:dyDescent="0.2">
      <c r="B1140" s="159"/>
      <c r="C1140" s="159"/>
      <c r="D1140" s="159"/>
      <c r="E1140" s="159"/>
      <c r="F1140" s="159"/>
      <c r="G1140" s="159"/>
      <c r="H1140" s="159"/>
      <c r="I1140" s="159"/>
      <c r="J1140" s="159"/>
      <c r="K1140" s="159"/>
      <c r="L1140" s="159"/>
      <c r="M1140" s="159"/>
      <c r="N1140" s="159"/>
      <c r="O1140" s="159"/>
      <c r="P1140" s="159"/>
      <c r="Q1140" s="159"/>
      <c r="R1140" s="159"/>
      <c r="S1140" s="159"/>
      <c r="T1140" s="159"/>
      <c r="U1140" s="159"/>
      <c r="V1140" s="159"/>
      <c r="W1140" s="159"/>
      <c r="X1140" s="159"/>
      <c r="Y1140" s="159"/>
      <c r="Z1140" s="159"/>
      <c r="AA1140" s="159"/>
      <c r="AB1140" s="159"/>
      <c r="AC1140" s="159"/>
      <c r="AD1140" s="159"/>
      <c r="AE1140" s="159"/>
      <c r="AF1140" s="159"/>
      <c r="AG1140" s="159"/>
      <c r="AH1140" s="159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159"/>
      <c r="AX1140" s="159"/>
      <c r="AY1140" s="159"/>
      <c r="AZ1140" s="159"/>
      <c r="BA1140" s="159"/>
      <c r="BB1140" s="159"/>
      <c r="BC1140" s="159"/>
      <c r="BD1140" s="159"/>
      <c r="BE1140" s="159"/>
      <c r="BF1140" s="159"/>
      <c r="BG1140" s="159"/>
      <c r="BH1140" s="159"/>
      <c r="BI1140" s="159"/>
      <c r="BJ1140" s="159"/>
      <c r="BK1140" s="159"/>
      <c r="BL1140" s="159"/>
      <c r="BM1140" s="159"/>
      <c r="BN1140" s="159"/>
      <c r="BO1140" s="159"/>
      <c r="BP1140" s="159"/>
      <c r="BQ1140" s="159"/>
      <c r="BR1140" s="159"/>
      <c r="BS1140" s="159"/>
      <c r="BT1140" s="159"/>
      <c r="BU1140" s="159"/>
      <c r="BV1140" s="159"/>
      <c r="BW1140" s="159"/>
      <c r="BX1140" s="159"/>
      <c r="BY1140" s="159"/>
      <c r="BZ1140" s="159"/>
      <c r="CA1140" s="159"/>
      <c r="CB1140" s="159"/>
      <c r="CC1140" s="159"/>
      <c r="CD1140" s="159"/>
    </row>
    <row r="1141" spans="2:82" s="163" customFormat="1" x14ac:dyDescent="0.2">
      <c r="B1141" s="159"/>
      <c r="C1141" s="159"/>
      <c r="D1141" s="159"/>
      <c r="E1141" s="159"/>
      <c r="F1141" s="159"/>
      <c r="G1141" s="159"/>
      <c r="H1141" s="159"/>
      <c r="I1141" s="159"/>
      <c r="J1141" s="159"/>
      <c r="K1141" s="159"/>
      <c r="L1141" s="159"/>
      <c r="M1141" s="159"/>
      <c r="N1141" s="159"/>
      <c r="O1141" s="159"/>
      <c r="P1141" s="159"/>
      <c r="Q1141" s="159"/>
      <c r="R1141" s="159"/>
      <c r="S1141" s="159"/>
      <c r="T1141" s="159"/>
      <c r="U1141" s="159"/>
      <c r="V1141" s="159"/>
      <c r="W1141" s="159"/>
      <c r="X1141" s="159"/>
      <c r="Y1141" s="159"/>
      <c r="Z1141" s="159"/>
      <c r="AA1141" s="159"/>
      <c r="AB1141" s="159"/>
      <c r="AC1141" s="159"/>
      <c r="AD1141" s="159"/>
      <c r="AE1141" s="159"/>
      <c r="AF1141" s="159"/>
      <c r="AG1141" s="159"/>
      <c r="AH1141" s="159"/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159"/>
      <c r="AX1141" s="159"/>
      <c r="AY1141" s="159"/>
      <c r="AZ1141" s="159"/>
      <c r="BA1141" s="159"/>
      <c r="BB1141" s="159"/>
      <c r="BC1141" s="159"/>
      <c r="BD1141" s="159"/>
      <c r="BE1141" s="159"/>
      <c r="BF1141" s="159"/>
      <c r="BG1141" s="159"/>
      <c r="BH1141" s="159"/>
      <c r="BI1141" s="159"/>
      <c r="BJ1141" s="159"/>
      <c r="BK1141" s="159"/>
      <c r="BL1141" s="159"/>
      <c r="BM1141" s="159"/>
      <c r="BN1141" s="159"/>
      <c r="BO1141" s="159"/>
      <c r="BP1141" s="159"/>
      <c r="BQ1141" s="159"/>
      <c r="BR1141" s="159"/>
      <c r="BS1141" s="159"/>
      <c r="BT1141" s="159"/>
      <c r="BU1141" s="159"/>
      <c r="BV1141" s="159"/>
      <c r="BW1141" s="159"/>
      <c r="BX1141" s="159"/>
      <c r="BY1141" s="159"/>
      <c r="BZ1141" s="159"/>
      <c r="CA1141" s="159"/>
      <c r="CB1141" s="159"/>
      <c r="CC1141" s="159"/>
      <c r="CD1141" s="159"/>
    </row>
    <row r="1142" spans="2:82" s="163" customFormat="1" x14ac:dyDescent="0.2">
      <c r="B1142" s="159"/>
      <c r="C1142" s="159"/>
      <c r="D1142" s="159"/>
      <c r="E1142" s="159"/>
      <c r="F1142" s="159"/>
      <c r="G1142" s="159"/>
      <c r="H1142" s="159"/>
      <c r="I1142" s="159"/>
      <c r="J1142" s="159"/>
      <c r="K1142" s="159"/>
      <c r="L1142" s="159"/>
      <c r="M1142" s="159"/>
      <c r="N1142" s="159"/>
      <c r="O1142" s="159"/>
      <c r="P1142" s="159"/>
      <c r="Q1142" s="159"/>
      <c r="R1142" s="159"/>
      <c r="S1142" s="159"/>
      <c r="T1142" s="159"/>
      <c r="U1142" s="159"/>
      <c r="V1142" s="159"/>
      <c r="W1142" s="159"/>
      <c r="X1142" s="159"/>
      <c r="Y1142" s="159"/>
      <c r="Z1142" s="159"/>
      <c r="AA1142" s="159"/>
      <c r="AB1142" s="159"/>
      <c r="AC1142" s="159"/>
      <c r="AD1142" s="159"/>
      <c r="AE1142" s="159"/>
      <c r="AF1142" s="159"/>
      <c r="AG1142" s="159"/>
      <c r="AH1142" s="159"/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159"/>
      <c r="AX1142" s="159"/>
      <c r="AY1142" s="159"/>
      <c r="AZ1142" s="159"/>
      <c r="BA1142" s="159"/>
      <c r="BB1142" s="159"/>
      <c r="BC1142" s="159"/>
      <c r="BD1142" s="159"/>
      <c r="BE1142" s="159"/>
      <c r="BF1142" s="159"/>
      <c r="BG1142" s="159"/>
      <c r="BH1142" s="159"/>
      <c r="BI1142" s="159"/>
      <c r="BJ1142" s="159"/>
      <c r="BK1142" s="159"/>
      <c r="BL1142" s="159"/>
      <c r="BM1142" s="159"/>
      <c r="BN1142" s="159"/>
      <c r="BO1142" s="159"/>
      <c r="BP1142" s="159"/>
      <c r="BQ1142" s="159"/>
      <c r="BR1142" s="159"/>
      <c r="BS1142" s="159"/>
      <c r="BT1142" s="159"/>
      <c r="BU1142" s="159"/>
      <c r="BV1142" s="159"/>
      <c r="BW1142" s="159"/>
      <c r="BX1142" s="159"/>
      <c r="BY1142" s="159"/>
      <c r="BZ1142" s="159"/>
      <c r="CA1142" s="159"/>
      <c r="CB1142" s="159"/>
      <c r="CC1142" s="159"/>
      <c r="CD1142" s="159"/>
    </row>
    <row r="1143" spans="2:82" s="163" customFormat="1" x14ac:dyDescent="0.2">
      <c r="B1143" s="159"/>
      <c r="C1143" s="159"/>
      <c r="D1143" s="159"/>
      <c r="E1143" s="159"/>
      <c r="F1143" s="159"/>
      <c r="G1143" s="159"/>
      <c r="H1143" s="159"/>
      <c r="I1143" s="159"/>
      <c r="J1143" s="159"/>
      <c r="K1143" s="159"/>
      <c r="L1143" s="159"/>
      <c r="M1143" s="159"/>
      <c r="N1143" s="159"/>
      <c r="O1143" s="159"/>
      <c r="P1143" s="159"/>
      <c r="Q1143" s="159"/>
      <c r="R1143" s="159"/>
      <c r="S1143" s="159"/>
      <c r="T1143" s="159"/>
      <c r="U1143" s="159"/>
      <c r="V1143" s="159"/>
      <c r="W1143" s="159"/>
      <c r="X1143" s="159"/>
      <c r="Y1143" s="159"/>
      <c r="Z1143" s="159"/>
      <c r="AA1143" s="159"/>
      <c r="AB1143" s="159"/>
      <c r="AC1143" s="159"/>
      <c r="AD1143" s="159"/>
      <c r="AE1143" s="159"/>
      <c r="AF1143" s="159"/>
      <c r="AG1143" s="159"/>
      <c r="AH1143" s="159"/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159"/>
      <c r="AX1143" s="159"/>
      <c r="AY1143" s="159"/>
      <c r="AZ1143" s="159"/>
      <c r="BA1143" s="159"/>
      <c r="BB1143" s="159"/>
      <c r="BC1143" s="159"/>
      <c r="BD1143" s="159"/>
      <c r="BE1143" s="159"/>
      <c r="BF1143" s="159"/>
      <c r="BG1143" s="159"/>
      <c r="BH1143" s="159"/>
      <c r="BI1143" s="159"/>
      <c r="BJ1143" s="159"/>
      <c r="BK1143" s="159"/>
      <c r="BL1143" s="159"/>
      <c r="BM1143" s="159"/>
      <c r="BN1143" s="159"/>
      <c r="BO1143" s="159"/>
      <c r="BP1143" s="159"/>
      <c r="BQ1143" s="159"/>
      <c r="BR1143" s="159"/>
      <c r="BS1143" s="159"/>
      <c r="BT1143" s="159"/>
      <c r="BU1143" s="159"/>
      <c r="BV1143" s="159"/>
      <c r="BW1143" s="159"/>
      <c r="BX1143" s="159"/>
      <c r="BY1143" s="159"/>
      <c r="BZ1143" s="159"/>
      <c r="CA1143" s="159"/>
      <c r="CB1143" s="159"/>
      <c r="CC1143" s="159"/>
      <c r="CD1143" s="159"/>
    </row>
    <row r="1144" spans="2:82" s="163" customFormat="1" x14ac:dyDescent="0.2">
      <c r="B1144" s="159"/>
      <c r="C1144" s="159"/>
      <c r="D1144" s="159"/>
      <c r="E1144" s="159"/>
      <c r="F1144" s="159"/>
      <c r="G1144" s="159"/>
      <c r="H1144" s="159"/>
      <c r="I1144" s="159"/>
      <c r="J1144" s="159"/>
      <c r="K1144" s="159"/>
      <c r="L1144" s="159"/>
      <c r="M1144" s="159"/>
      <c r="N1144" s="159"/>
      <c r="O1144" s="159"/>
      <c r="P1144" s="159"/>
      <c r="Q1144" s="159"/>
      <c r="R1144" s="159"/>
      <c r="S1144" s="159"/>
      <c r="T1144" s="159"/>
      <c r="U1144" s="159"/>
      <c r="V1144" s="159"/>
      <c r="W1144" s="159"/>
      <c r="X1144" s="159"/>
      <c r="Y1144" s="159"/>
      <c r="Z1144" s="159"/>
      <c r="AA1144" s="159"/>
      <c r="AB1144" s="159"/>
      <c r="AC1144" s="159"/>
      <c r="AD1144" s="159"/>
      <c r="AE1144" s="159"/>
      <c r="AF1144" s="159"/>
      <c r="AG1144" s="159"/>
      <c r="AH1144" s="159"/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159"/>
      <c r="AX1144" s="159"/>
      <c r="AY1144" s="159"/>
      <c r="AZ1144" s="159"/>
      <c r="BA1144" s="159"/>
      <c r="BB1144" s="159"/>
      <c r="BC1144" s="159"/>
      <c r="BD1144" s="159"/>
      <c r="BE1144" s="159"/>
      <c r="BF1144" s="159"/>
      <c r="BG1144" s="159"/>
      <c r="BH1144" s="159"/>
      <c r="BI1144" s="159"/>
      <c r="BJ1144" s="159"/>
      <c r="BK1144" s="159"/>
      <c r="BL1144" s="159"/>
      <c r="BM1144" s="159"/>
      <c r="BN1144" s="159"/>
      <c r="BO1144" s="159"/>
      <c r="BP1144" s="159"/>
      <c r="BQ1144" s="159"/>
      <c r="BR1144" s="159"/>
      <c r="BS1144" s="159"/>
      <c r="BT1144" s="159"/>
      <c r="BU1144" s="159"/>
      <c r="BV1144" s="159"/>
      <c r="BW1144" s="159"/>
      <c r="BX1144" s="159"/>
      <c r="BY1144" s="159"/>
      <c r="BZ1144" s="159"/>
      <c r="CA1144" s="159"/>
      <c r="CB1144" s="159"/>
      <c r="CC1144" s="159"/>
      <c r="CD1144" s="159"/>
    </row>
    <row r="1145" spans="2:82" s="163" customFormat="1" x14ac:dyDescent="0.2">
      <c r="B1145" s="159"/>
      <c r="C1145" s="159"/>
      <c r="D1145" s="159"/>
      <c r="E1145" s="159"/>
      <c r="F1145" s="159"/>
      <c r="G1145" s="159"/>
      <c r="H1145" s="159"/>
      <c r="I1145" s="159"/>
      <c r="J1145" s="159"/>
      <c r="K1145" s="159"/>
      <c r="L1145" s="159"/>
      <c r="M1145" s="159"/>
      <c r="N1145" s="159"/>
      <c r="O1145" s="159"/>
      <c r="P1145" s="159"/>
      <c r="Q1145" s="159"/>
      <c r="R1145" s="159"/>
      <c r="S1145" s="159"/>
      <c r="T1145" s="159"/>
      <c r="U1145" s="159"/>
      <c r="V1145" s="159"/>
      <c r="W1145" s="159"/>
      <c r="X1145" s="159"/>
      <c r="Y1145" s="159"/>
      <c r="Z1145" s="159"/>
      <c r="AA1145" s="159"/>
      <c r="AB1145" s="159"/>
      <c r="AC1145" s="159"/>
      <c r="AD1145" s="159"/>
      <c r="AE1145" s="159"/>
      <c r="AF1145" s="159"/>
      <c r="AG1145" s="159"/>
      <c r="AH1145" s="159"/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159"/>
      <c r="AX1145" s="159"/>
      <c r="AY1145" s="159"/>
      <c r="AZ1145" s="159"/>
      <c r="BA1145" s="159"/>
      <c r="BB1145" s="159"/>
      <c r="BC1145" s="159"/>
      <c r="BD1145" s="159"/>
      <c r="BE1145" s="159"/>
      <c r="BF1145" s="159"/>
      <c r="BG1145" s="159"/>
      <c r="BH1145" s="159"/>
      <c r="BI1145" s="159"/>
      <c r="BJ1145" s="159"/>
      <c r="BK1145" s="159"/>
      <c r="BL1145" s="159"/>
      <c r="BM1145" s="159"/>
      <c r="BN1145" s="159"/>
      <c r="BO1145" s="159"/>
      <c r="BP1145" s="159"/>
      <c r="BQ1145" s="159"/>
      <c r="BR1145" s="159"/>
      <c r="BS1145" s="159"/>
      <c r="BT1145" s="159"/>
      <c r="BU1145" s="159"/>
      <c r="BV1145" s="159"/>
      <c r="BW1145" s="159"/>
      <c r="BX1145" s="159"/>
      <c r="BY1145" s="159"/>
      <c r="BZ1145" s="159"/>
      <c r="CA1145" s="159"/>
      <c r="CB1145" s="159"/>
      <c r="CC1145" s="159"/>
      <c r="CD1145" s="159"/>
    </row>
    <row r="1146" spans="2:82" s="163" customFormat="1" x14ac:dyDescent="0.2">
      <c r="B1146" s="159"/>
      <c r="C1146" s="159"/>
      <c r="D1146" s="159"/>
      <c r="E1146" s="159"/>
      <c r="F1146" s="159"/>
      <c r="G1146" s="159"/>
      <c r="H1146" s="159"/>
      <c r="I1146" s="159"/>
      <c r="J1146" s="159"/>
      <c r="K1146" s="159"/>
      <c r="L1146" s="159"/>
      <c r="M1146" s="159"/>
      <c r="N1146" s="159"/>
      <c r="O1146" s="159"/>
      <c r="P1146" s="159"/>
      <c r="Q1146" s="159"/>
      <c r="R1146" s="159"/>
      <c r="S1146" s="159"/>
      <c r="T1146" s="159"/>
      <c r="U1146" s="159"/>
      <c r="V1146" s="159"/>
      <c r="W1146" s="159"/>
      <c r="X1146" s="159"/>
      <c r="Y1146" s="159"/>
      <c r="Z1146" s="159"/>
      <c r="AA1146" s="159"/>
      <c r="AB1146" s="159"/>
      <c r="AC1146" s="159"/>
      <c r="AD1146" s="159"/>
      <c r="AE1146" s="159"/>
      <c r="AF1146" s="159"/>
      <c r="AG1146" s="159"/>
      <c r="AH1146" s="159"/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159"/>
      <c r="AX1146" s="159"/>
      <c r="AY1146" s="159"/>
      <c r="AZ1146" s="159"/>
      <c r="BA1146" s="159"/>
      <c r="BB1146" s="159"/>
      <c r="BC1146" s="159"/>
      <c r="BD1146" s="159"/>
      <c r="BE1146" s="159"/>
      <c r="BF1146" s="159"/>
      <c r="BG1146" s="159"/>
      <c r="BH1146" s="159"/>
      <c r="BI1146" s="159"/>
      <c r="BJ1146" s="159"/>
      <c r="BK1146" s="159"/>
      <c r="BL1146" s="159"/>
      <c r="BM1146" s="159"/>
      <c r="BN1146" s="159"/>
      <c r="BO1146" s="159"/>
      <c r="BP1146" s="159"/>
      <c r="BQ1146" s="159"/>
      <c r="BR1146" s="159"/>
      <c r="BS1146" s="159"/>
      <c r="BT1146" s="159"/>
      <c r="BU1146" s="159"/>
      <c r="BV1146" s="159"/>
      <c r="BW1146" s="159"/>
      <c r="BX1146" s="159"/>
      <c r="BY1146" s="159"/>
      <c r="BZ1146" s="159"/>
      <c r="CA1146" s="159"/>
      <c r="CB1146" s="159"/>
      <c r="CC1146" s="159"/>
      <c r="CD1146" s="159"/>
    </row>
    <row r="1147" spans="2:82" s="163" customFormat="1" x14ac:dyDescent="0.2">
      <c r="B1147" s="159"/>
      <c r="C1147" s="159"/>
      <c r="D1147" s="159"/>
      <c r="E1147" s="159"/>
      <c r="F1147" s="159"/>
      <c r="G1147" s="159"/>
      <c r="H1147" s="159"/>
      <c r="I1147" s="159"/>
      <c r="J1147" s="159"/>
      <c r="K1147" s="159"/>
      <c r="L1147" s="159"/>
      <c r="M1147" s="159"/>
      <c r="N1147" s="159"/>
      <c r="O1147" s="159"/>
      <c r="P1147" s="159"/>
      <c r="Q1147" s="159"/>
      <c r="R1147" s="159"/>
      <c r="S1147" s="159"/>
      <c r="T1147" s="159"/>
      <c r="U1147" s="159"/>
      <c r="V1147" s="159"/>
      <c r="W1147" s="159"/>
      <c r="X1147" s="159"/>
      <c r="Y1147" s="159"/>
      <c r="Z1147" s="159"/>
      <c r="AA1147" s="159"/>
      <c r="AB1147" s="159"/>
      <c r="AC1147" s="159"/>
      <c r="AD1147" s="159"/>
      <c r="AE1147" s="159"/>
      <c r="AF1147" s="159"/>
      <c r="AG1147" s="159"/>
      <c r="AH1147" s="159"/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159"/>
      <c r="AX1147" s="159"/>
      <c r="AY1147" s="159"/>
      <c r="AZ1147" s="159"/>
      <c r="BA1147" s="159"/>
      <c r="BB1147" s="159"/>
      <c r="BC1147" s="159"/>
      <c r="BD1147" s="159"/>
      <c r="BE1147" s="159"/>
      <c r="BF1147" s="159"/>
      <c r="BG1147" s="159"/>
      <c r="BH1147" s="159"/>
      <c r="BI1147" s="159"/>
      <c r="BJ1147" s="159"/>
      <c r="BK1147" s="159"/>
      <c r="BL1147" s="159"/>
      <c r="BM1147" s="159"/>
      <c r="BN1147" s="159"/>
      <c r="BO1147" s="159"/>
      <c r="BP1147" s="159"/>
      <c r="BQ1147" s="159"/>
      <c r="BR1147" s="159"/>
      <c r="BS1147" s="159"/>
      <c r="BT1147" s="159"/>
      <c r="BU1147" s="159"/>
      <c r="BV1147" s="159"/>
      <c r="BW1147" s="159"/>
      <c r="BX1147" s="159"/>
      <c r="BY1147" s="159"/>
      <c r="BZ1147" s="159"/>
      <c r="CA1147" s="159"/>
      <c r="CB1147" s="159"/>
      <c r="CC1147" s="159"/>
      <c r="CD1147" s="159"/>
    </row>
    <row r="1148" spans="2:82" s="163" customFormat="1" x14ac:dyDescent="0.2">
      <c r="B1148" s="159"/>
      <c r="C1148" s="159"/>
      <c r="D1148" s="159"/>
      <c r="E1148" s="159"/>
      <c r="F1148" s="159"/>
      <c r="G1148" s="159"/>
      <c r="H1148" s="159"/>
      <c r="I1148" s="159"/>
      <c r="J1148" s="159"/>
      <c r="K1148" s="159"/>
      <c r="L1148" s="159"/>
      <c r="M1148" s="159"/>
      <c r="N1148" s="159"/>
      <c r="O1148" s="159"/>
      <c r="P1148" s="159"/>
      <c r="Q1148" s="159"/>
      <c r="R1148" s="159"/>
      <c r="S1148" s="159"/>
      <c r="T1148" s="159"/>
      <c r="U1148" s="159"/>
      <c r="V1148" s="159"/>
      <c r="W1148" s="159"/>
      <c r="X1148" s="159"/>
      <c r="Y1148" s="159"/>
      <c r="Z1148" s="159"/>
      <c r="AA1148" s="159"/>
      <c r="AB1148" s="159"/>
      <c r="AC1148" s="159"/>
      <c r="AD1148" s="159"/>
      <c r="AE1148" s="159"/>
      <c r="AF1148" s="159"/>
      <c r="AG1148" s="159"/>
      <c r="AH1148" s="159"/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159"/>
      <c r="AX1148" s="159"/>
      <c r="AY1148" s="159"/>
      <c r="AZ1148" s="159"/>
      <c r="BA1148" s="159"/>
      <c r="BB1148" s="159"/>
      <c r="BC1148" s="159"/>
      <c r="BD1148" s="159"/>
      <c r="BE1148" s="159"/>
      <c r="BF1148" s="159"/>
      <c r="BG1148" s="159"/>
      <c r="BH1148" s="159"/>
      <c r="BI1148" s="159"/>
      <c r="BJ1148" s="159"/>
      <c r="BK1148" s="159"/>
      <c r="BL1148" s="159"/>
      <c r="BM1148" s="159"/>
      <c r="BN1148" s="159"/>
      <c r="BO1148" s="159"/>
      <c r="BP1148" s="159"/>
      <c r="BQ1148" s="159"/>
      <c r="BR1148" s="159"/>
      <c r="BS1148" s="159"/>
      <c r="BT1148" s="159"/>
      <c r="BU1148" s="159"/>
      <c r="BV1148" s="159"/>
      <c r="BW1148" s="159"/>
      <c r="BX1148" s="159"/>
      <c r="BY1148" s="159"/>
      <c r="BZ1148" s="159"/>
      <c r="CA1148" s="159"/>
      <c r="CB1148" s="159"/>
      <c r="CC1148" s="159"/>
      <c r="CD1148" s="159"/>
    </row>
    <row r="1149" spans="2:82" s="163" customFormat="1" x14ac:dyDescent="0.2">
      <c r="B1149" s="159"/>
      <c r="C1149" s="159"/>
      <c r="D1149" s="159"/>
      <c r="E1149" s="159"/>
      <c r="F1149" s="159"/>
      <c r="G1149" s="159"/>
      <c r="H1149" s="159"/>
      <c r="I1149" s="159"/>
      <c r="J1149" s="159"/>
      <c r="K1149" s="159"/>
      <c r="L1149" s="159"/>
      <c r="M1149" s="159"/>
      <c r="N1149" s="159"/>
      <c r="O1149" s="159"/>
      <c r="P1149" s="159"/>
      <c r="Q1149" s="159"/>
      <c r="R1149" s="159"/>
      <c r="S1149" s="159"/>
      <c r="T1149" s="159"/>
      <c r="U1149" s="159"/>
      <c r="V1149" s="159"/>
      <c r="W1149" s="159"/>
      <c r="X1149" s="159"/>
      <c r="Y1149" s="159"/>
      <c r="Z1149" s="159"/>
      <c r="AA1149" s="159"/>
      <c r="AB1149" s="159"/>
      <c r="AC1149" s="159"/>
      <c r="AD1149" s="159"/>
      <c r="AE1149" s="159"/>
      <c r="AF1149" s="159"/>
      <c r="AG1149" s="159"/>
      <c r="AH1149" s="159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  <c r="BD1149" s="159"/>
      <c r="BE1149" s="159"/>
      <c r="BF1149" s="159"/>
      <c r="BG1149" s="159"/>
      <c r="BH1149" s="159"/>
      <c r="BI1149" s="159"/>
      <c r="BJ1149" s="159"/>
      <c r="BK1149" s="159"/>
      <c r="BL1149" s="159"/>
      <c r="BM1149" s="159"/>
      <c r="BN1149" s="159"/>
      <c r="BO1149" s="159"/>
      <c r="BP1149" s="159"/>
      <c r="BQ1149" s="159"/>
      <c r="BR1149" s="159"/>
      <c r="BS1149" s="159"/>
      <c r="BT1149" s="159"/>
      <c r="BU1149" s="159"/>
      <c r="BV1149" s="159"/>
      <c r="BW1149" s="159"/>
      <c r="BX1149" s="159"/>
      <c r="BY1149" s="159"/>
      <c r="BZ1149" s="159"/>
      <c r="CA1149" s="159"/>
      <c r="CB1149" s="159"/>
      <c r="CC1149" s="159"/>
      <c r="CD1149" s="159"/>
    </row>
    <row r="1150" spans="2:82" s="163" customFormat="1" x14ac:dyDescent="0.2">
      <c r="B1150" s="159"/>
      <c r="C1150" s="159"/>
      <c r="D1150" s="159"/>
      <c r="E1150" s="159"/>
      <c r="F1150" s="159"/>
      <c r="G1150" s="159"/>
      <c r="H1150" s="159"/>
      <c r="I1150" s="159"/>
      <c r="J1150" s="159"/>
      <c r="K1150" s="159"/>
      <c r="L1150" s="159"/>
      <c r="M1150" s="159"/>
      <c r="N1150" s="159"/>
      <c r="O1150" s="159"/>
      <c r="P1150" s="159"/>
      <c r="Q1150" s="159"/>
      <c r="R1150" s="159"/>
      <c r="S1150" s="159"/>
      <c r="T1150" s="159"/>
      <c r="U1150" s="159"/>
      <c r="V1150" s="159"/>
      <c r="W1150" s="159"/>
      <c r="X1150" s="159"/>
      <c r="Y1150" s="159"/>
      <c r="Z1150" s="159"/>
      <c r="AA1150" s="159"/>
      <c r="AB1150" s="159"/>
      <c r="AC1150" s="159"/>
      <c r="AD1150" s="159"/>
      <c r="AE1150" s="159"/>
      <c r="AF1150" s="159"/>
      <c r="AG1150" s="159"/>
      <c r="AH1150" s="159"/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159"/>
      <c r="AX1150" s="159"/>
      <c r="AY1150" s="159"/>
      <c r="AZ1150" s="159"/>
      <c r="BA1150" s="159"/>
      <c r="BB1150" s="159"/>
      <c r="BC1150" s="159"/>
      <c r="BD1150" s="159"/>
      <c r="BE1150" s="159"/>
      <c r="BF1150" s="159"/>
      <c r="BG1150" s="159"/>
      <c r="BH1150" s="159"/>
      <c r="BI1150" s="159"/>
      <c r="BJ1150" s="159"/>
      <c r="BK1150" s="159"/>
      <c r="BL1150" s="159"/>
      <c r="BM1150" s="159"/>
      <c r="BN1150" s="159"/>
      <c r="BO1150" s="159"/>
      <c r="BP1150" s="159"/>
      <c r="BQ1150" s="159"/>
      <c r="BR1150" s="159"/>
      <c r="BS1150" s="159"/>
      <c r="BT1150" s="159"/>
      <c r="BU1150" s="159"/>
      <c r="BV1150" s="159"/>
      <c r="BW1150" s="159"/>
      <c r="BX1150" s="159"/>
      <c r="BY1150" s="159"/>
      <c r="BZ1150" s="159"/>
      <c r="CA1150" s="159"/>
      <c r="CB1150" s="159"/>
      <c r="CC1150" s="159"/>
      <c r="CD1150" s="159"/>
    </row>
    <row r="1151" spans="2:82" s="163" customFormat="1" x14ac:dyDescent="0.2">
      <c r="B1151" s="159"/>
      <c r="C1151" s="159"/>
      <c r="D1151" s="159"/>
      <c r="E1151" s="159"/>
      <c r="F1151" s="159"/>
      <c r="G1151" s="159"/>
      <c r="H1151" s="159"/>
      <c r="I1151" s="159"/>
      <c r="J1151" s="159"/>
      <c r="K1151" s="159"/>
      <c r="L1151" s="159"/>
      <c r="M1151" s="159"/>
      <c r="N1151" s="159"/>
      <c r="O1151" s="159"/>
      <c r="P1151" s="159"/>
      <c r="Q1151" s="159"/>
      <c r="R1151" s="159"/>
      <c r="S1151" s="159"/>
      <c r="T1151" s="159"/>
      <c r="U1151" s="159"/>
      <c r="V1151" s="159"/>
      <c r="W1151" s="159"/>
      <c r="X1151" s="159"/>
      <c r="Y1151" s="159"/>
      <c r="Z1151" s="159"/>
      <c r="AA1151" s="159"/>
      <c r="AB1151" s="159"/>
      <c r="AC1151" s="159"/>
      <c r="AD1151" s="159"/>
      <c r="AE1151" s="159"/>
      <c r="AF1151" s="159"/>
      <c r="AG1151" s="159"/>
      <c r="AH1151" s="159"/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159"/>
      <c r="AX1151" s="159"/>
      <c r="AY1151" s="159"/>
      <c r="AZ1151" s="159"/>
      <c r="BA1151" s="159"/>
      <c r="BB1151" s="159"/>
      <c r="BC1151" s="159"/>
      <c r="BD1151" s="159"/>
      <c r="BE1151" s="159"/>
      <c r="BF1151" s="159"/>
      <c r="BG1151" s="159"/>
      <c r="BH1151" s="159"/>
      <c r="BI1151" s="159"/>
      <c r="BJ1151" s="159"/>
      <c r="BK1151" s="159"/>
      <c r="BL1151" s="159"/>
      <c r="BM1151" s="159"/>
      <c r="BN1151" s="159"/>
      <c r="BO1151" s="159"/>
      <c r="BP1151" s="159"/>
      <c r="BQ1151" s="159"/>
      <c r="BR1151" s="159"/>
      <c r="BS1151" s="159"/>
      <c r="BT1151" s="159"/>
      <c r="BU1151" s="159"/>
      <c r="BV1151" s="159"/>
      <c r="BW1151" s="159"/>
      <c r="BX1151" s="159"/>
      <c r="BY1151" s="159"/>
      <c r="BZ1151" s="159"/>
      <c r="CA1151" s="159"/>
      <c r="CB1151" s="159"/>
      <c r="CC1151" s="159"/>
      <c r="CD1151" s="159"/>
    </row>
    <row r="1152" spans="2:82" s="163" customFormat="1" x14ac:dyDescent="0.2">
      <c r="B1152" s="159"/>
      <c r="C1152" s="159"/>
      <c r="D1152" s="159"/>
      <c r="E1152" s="159"/>
      <c r="F1152" s="159"/>
      <c r="G1152" s="159"/>
      <c r="H1152" s="159"/>
      <c r="I1152" s="159"/>
      <c r="J1152" s="159"/>
      <c r="K1152" s="159"/>
      <c r="L1152" s="159"/>
      <c r="M1152" s="159"/>
      <c r="N1152" s="159"/>
      <c r="O1152" s="159"/>
      <c r="P1152" s="159"/>
      <c r="Q1152" s="159"/>
      <c r="R1152" s="159"/>
      <c r="S1152" s="159"/>
      <c r="T1152" s="159"/>
      <c r="U1152" s="159"/>
      <c r="V1152" s="159"/>
      <c r="W1152" s="159"/>
      <c r="X1152" s="159"/>
      <c r="Y1152" s="159"/>
      <c r="Z1152" s="159"/>
      <c r="AA1152" s="159"/>
      <c r="AB1152" s="159"/>
      <c r="AC1152" s="159"/>
      <c r="AD1152" s="159"/>
      <c r="AE1152" s="159"/>
      <c r="AF1152" s="159"/>
      <c r="AG1152" s="159"/>
      <c r="AH1152" s="159"/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159"/>
      <c r="AX1152" s="159"/>
      <c r="AY1152" s="159"/>
      <c r="AZ1152" s="159"/>
      <c r="BA1152" s="159"/>
      <c r="BB1152" s="159"/>
      <c r="BC1152" s="159"/>
      <c r="BD1152" s="159"/>
      <c r="BE1152" s="159"/>
      <c r="BF1152" s="159"/>
      <c r="BG1152" s="159"/>
      <c r="BH1152" s="159"/>
      <c r="BI1152" s="159"/>
      <c r="BJ1152" s="159"/>
      <c r="BK1152" s="159"/>
      <c r="BL1152" s="159"/>
      <c r="BM1152" s="159"/>
      <c r="BN1152" s="159"/>
      <c r="BO1152" s="159"/>
      <c r="BP1152" s="159"/>
      <c r="BQ1152" s="159"/>
      <c r="BR1152" s="159"/>
      <c r="BS1152" s="159"/>
      <c r="BT1152" s="159"/>
      <c r="BU1152" s="159"/>
      <c r="BV1152" s="159"/>
      <c r="BW1152" s="159"/>
      <c r="BX1152" s="159"/>
      <c r="BY1152" s="159"/>
      <c r="BZ1152" s="159"/>
      <c r="CA1152" s="159"/>
      <c r="CB1152" s="159"/>
      <c r="CC1152" s="159"/>
      <c r="CD1152" s="159"/>
    </row>
    <row r="1153" spans="2:82" s="163" customFormat="1" x14ac:dyDescent="0.2">
      <c r="B1153" s="159"/>
      <c r="C1153" s="159"/>
      <c r="D1153" s="159"/>
      <c r="E1153" s="159"/>
      <c r="F1153" s="159"/>
      <c r="G1153" s="159"/>
      <c r="H1153" s="159"/>
      <c r="I1153" s="159"/>
      <c r="J1153" s="159"/>
      <c r="K1153" s="159"/>
      <c r="L1153" s="159"/>
      <c r="M1153" s="159"/>
      <c r="N1153" s="159"/>
      <c r="O1153" s="159"/>
      <c r="P1153" s="159"/>
      <c r="Q1153" s="159"/>
      <c r="R1153" s="159"/>
      <c r="S1153" s="159"/>
      <c r="T1153" s="159"/>
      <c r="U1153" s="159"/>
      <c r="V1153" s="159"/>
      <c r="W1153" s="159"/>
      <c r="X1153" s="159"/>
      <c r="Y1153" s="159"/>
      <c r="Z1153" s="159"/>
      <c r="AA1153" s="159"/>
      <c r="AB1153" s="159"/>
      <c r="AC1153" s="159"/>
      <c r="AD1153" s="159"/>
      <c r="AE1153" s="159"/>
      <c r="AF1153" s="159"/>
      <c r="AG1153" s="159"/>
      <c r="AH1153" s="159"/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159"/>
      <c r="AX1153" s="159"/>
      <c r="AY1153" s="159"/>
      <c r="AZ1153" s="159"/>
      <c r="BA1153" s="159"/>
      <c r="BB1153" s="159"/>
      <c r="BC1153" s="159"/>
      <c r="BD1153" s="159"/>
      <c r="BE1153" s="159"/>
      <c r="BF1153" s="159"/>
      <c r="BG1153" s="159"/>
      <c r="BH1153" s="159"/>
      <c r="BI1153" s="159"/>
      <c r="BJ1153" s="159"/>
      <c r="BK1153" s="159"/>
      <c r="BL1153" s="159"/>
      <c r="BM1153" s="159"/>
      <c r="BN1153" s="159"/>
      <c r="BO1153" s="159"/>
      <c r="BP1153" s="159"/>
      <c r="BQ1153" s="159"/>
      <c r="BR1153" s="159"/>
      <c r="BS1153" s="159"/>
      <c r="BT1153" s="159"/>
      <c r="BU1153" s="159"/>
      <c r="BV1153" s="159"/>
      <c r="BW1153" s="159"/>
      <c r="BX1153" s="159"/>
      <c r="BY1153" s="159"/>
      <c r="BZ1153" s="159"/>
      <c r="CA1153" s="159"/>
      <c r="CB1153" s="159"/>
      <c r="CC1153" s="159"/>
      <c r="CD1153" s="159"/>
    </row>
    <row r="1154" spans="2:82" s="163" customFormat="1" x14ac:dyDescent="0.2">
      <c r="B1154" s="159"/>
      <c r="C1154" s="159"/>
      <c r="D1154" s="159"/>
      <c r="E1154" s="159"/>
      <c r="F1154" s="159"/>
      <c r="G1154" s="159"/>
      <c r="H1154" s="159"/>
      <c r="I1154" s="159"/>
      <c r="J1154" s="159"/>
      <c r="K1154" s="159"/>
      <c r="L1154" s="159"/>
      <c r="M1154" s="159"/>
      <c r="N1154" s="159"/>
      <c r="O1154" s="159"/>
      <c r="P1154" s="159"/>
      <c r="Q1154" s="159"/>
      <c r="R1154" s="159"/>
      <c r="S1154" s="159"/>
      <c r="T1154" s="159"/>
      <c r="U1154" s="159"/>
      <c r="V1154" s="159"/>
      <c r="W1154" s="159"/>
      <c r="X1154" s="159"/>
      <c r="Y1154" s="159"/>
      <c r="Z1154" s="159"/>
      <c r="AA1154" s="159"/>
      <c r="AB1154" s="159"/>
      <c r="AC1154" s="159"/>
      <c r="AD1154" s="159"/>
      <c r="AE1154" s="159"/>
      <c r="AF1154" s="159"/>
      <c r="AG1154" s="159"/>
      <c r="AH1154" s="159"/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159"/>
      <c r="AX1154" s="159"/>
      <c r="AY1154" s="159"/>
      <c r="AZ1154" s="159"/>
      <c r="BA1154" s="159"/>
      <c r="BB1154" s="159"/>
      <c r="BC1154" s="159"/>
      <c r="BD1154" s="159"/>
      <c r="BE1154" s="159"/>
      <c r="BF1154" s="159"/>
      <c r="BG1154" s="159"/>
      <c r="BH1154" s="159"/>
      <c r="BI1154" s="159"/>
      <c r="BJ1154" s="159"/>
      <c r="BK1154" s="159"/>
      <c r="BL1154" s="159"/>
      <c r="BM1154" s="159"/>
      <c r="BN1154" s="159"/>
      <c r="BO1154" s="159"/>
      <c r="BP1154" s="159"/>
      <c r="BQ1154" s="159"/>
      <c r="BR1154" s="159"/>
      <c r="BS1154" s="159"/>
      <c r="BT1154" s="159"/>
      <c r="BU1154" s="159"/>
      <c r="BV1154" s="159"/>
      <c r="BW1154" s="159"/>
      <c r="BX1154" s="159"/>
      <c r="BY1154" s="159"/>
      <c r="BZ1154" s="159"/>
      <c r="CA1154" s="159"/>
      <c r="CB1154" s="159"/>
      <c r="CC1154" s="159"/>
      <c r="CD1154" s="159"/>
    </row>
    <row r="1155" spans="2:82" s="163" customFormat="1" x14ac:dyDescent="0.2">
      <c r="B1155" s="159"/>
      <c r="C1155" s="159"/>
      <c r="D1155" s="159"/>
      <c r="E1155" s="159"/>
      <c r="F1155" s="159"/>
      <c r="G1155" s="159"/>
      <c r="H1155" s="159"/>
      <c r="I1155" s="159"/>
      <c r="J1155" s="159"/>
      <c r="K1155" s="159"/>
      <c r="L1155" s="159"/>
      <c r="M1155" s="159"/>
      <c r="N1155" s="159"/>
      <c r="O1155" s="159"/>
      <c r="P1155" s="159"/>
      <c r="Q1155" s="159"/>
      <c r="R1155" s="159"/>
      <c r="S1155" s="159"/>
      <c r="T1155" s="159"/>
      <c r="U1155" s="159"/>
      <c r="V1155" s="159"/>
      <c r="W1155" s="159"/>
      <c r="X1155" s="159"/>
      <c r="Y1155" s="159"/>
      <c r="Z1155" s="159"/>
      <c r="AA1155" s="159"/>
      <c r="AB1155" s="159"/>
      <c r="AC1155" s="159"/>
      <c r="AD1155" s="159"/>
      <c r="AE1155" s="159"/>
      <c r="AF1155" s="159"/>
      <c r="AG1155" s="159"/>
      <c r="AH1155" s="159"/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159"/>
      <c r="AX1155" s="159"/>
      <c r="AY1155" s="159"/>
      <c r="AZ1155" s="159"/>
      <c r="BA1155" s="159"/>
      <c r="BB1155" s="159"/>
      <c r="BC1155" s="159"/>
      <c r="BD1155" s="159"/>
      <c r="BE1155" s="159"/>
      <c r="BF1155" s="159"/>
      <c r="BG1155" s="159"/>
      <c r="BH1155" s="159"/>
      <c r="BI1155" s="159"/>
      <c r="BJ1155" s="159"/>
      <c r="BK1155" s="159"/>
      <c r="BL1155" s="159"/>
      <c r="BM1155" s="159"/>
      <c r="BN1155" s="159"/>
      <c r="BO1155" s="159"/>
      <c r="BP1155" s="159"/>
      <c r="BQ1155" s="159"/>
      <c r="BR1155" s="159"/>
      <c r="BS1155" s="159"/>
      <c r="BT1155" s="159"/>
      <c r="BU1155" s="159"/>
      <c r="BV1155" s="159"/>
      <c r="BW1155" s="159"/>
      <c r="BX1155" s="159"/>
      <c r="BY1155" s="159"/>
      <c r="BZ1155" s="159"/>
      <c r="CA1155" s="159"/>
      <c r="CB1155" s="159"/>
      <c r="CC1155" s="159"/>
      <c r="CD1155" s="159"/>
    </row>
    <row r="1156" spans="2:82" s="163" customFormat="1" x14ac:dyDescent="0.2">
      <c r="B1156" s="159"/>
      <c r="C1156" s="159"/>
      <c r="D1156" s="159"/>
      <c r="E1156" s="159"/>
      <c r="F1156" s="159"/>
      <c r="G1156" s="159"/>
      <c r="H1156" s="159"/>
      <c r="I1156" s="159"/>
      <c r="J1156" s="159"/>
      <c r="K1156" s="159"/>
      <c r="L1156" s="159"/>
      <c r="M1156" s="159"/>
      <c r="N1156" s="159"/>
      <c r="O1156" s="159"/>
      <c r="P1156" s="159"/>
      <c r="Q1156" s="159"/>
      <c r="R1156" s="159"/>
      <c r="S1156" s="159"/>
      <c r="T1156" s="159"/>
      <c r="U1156" s="159"/>
      <c r="V1156" s="159"/>
      <c r="W1156" s="159"/>
      <c r="X1156" s="159"/>
      <c r="Y1156" s="159"/>
      <c r="Z1156" s="159"/>
      <c r="AA1156" s="159"/>
      <c r="AB1156" s="159"/>
      <c r="AC1156" s="159"/>
      <c r="AD1156" s="159"/>
      <c r="AE1156" s="159"/>
      <c r="AF1156" s="159"/>
      <c r="AG1156" s="159"/>
      <c r="AH1156" s="159"/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159"/>
      <c r="AX1156" s="159"/>
      <c r="AY1156" s="159"/>
      <c r="AZ1156" s="159"/>
      <c r="BA1156" s="159"/>
      <c r="BB1156" s="159"/>
      <c r="BC1156" s="159"/>
      <c r="BD1156" s="159"/>
      <c r="BE1156" s="159"/>
      <c r="BF1156" s="159"/>
      <c r="BG1156" s="159"/>
      <c r="BH1156" s="159"/>
      <c r="BI1156" s="159"/>
      <c r="BJ1156" s="159"/>
      <c r="BK1156" s="159"/>
      <c r="BL1156" s="159"/>
      <c r="BM1156" s="159"/>
      <c r="BN1156" s="159"/>
      <c r="BO1156" s="159"/>
      <c r="BP1156" s="159"/>
      <c r="BQ1156" s="159"/>
      <c r="BR1156" s="159"/>
      <c r="BS1156" s="159"/>
      <c r="BT1156" s="159"/>
      <c r="BU1156" s="159"/>
      <c r="BV1156" s="159"/>
      <c r="BW1156" s="159"/>
      <c r="BX1156" s="159"/>
      <c r="BY1156" s="159"/>
      <c r="BZ1156" s="159"/>
      <c r="CA1156" s="159"/>
      <c r="CB1156" s="159"/>
      <c r="CC1156" s="159"/>
      <c r="CD1156" s="159"/>
    </row>
    <row r="1157" spans="2:82" s="163" customFormat="1" x14ac:dyDescent="0.2">
      <c r="B1157" s="159"/>
      <c r="C1157" s="159"/>
      <c r="D1157" s="159"/>
      <c r="E1157" s="159"/>
      <c r="F1157" s="159"/>
      <c r="G1157" s="159"/>
      <c r="H1157" s="159"/>
      <c r="I1157" s="159"/>
      <c r="J1157" s="159"/>
      <c r="K1157" s="159"/>
      <c r="L1157" s="159"/>
      <c r="M1157" s="159"/>
      <c r="N1157" s="159"/>
      <c r="O1157" s="159"/>
      <c r="P1157" s="159"/>
      <c r="Q1157" s="159"/>
      <c r="R1157" s="159"/>
      <c r="S1157" s="159"/>
      <c r="T1157" s="159"/>
      <c r="U1157" s="159"/>
      <c r="V1157" s="159"/>
      <c r="W1157" s="159"/>
      <c r="X1157" s="159"/>
      <c r="Y1157" s="159"/>
      <c r="Z1157" s="159"/>
      <c r="AA1157" s="159"/>
      <c r="AB1157" s="159"/>
      <c r="AC1157" s="159"/>
      <c r="AD1157" s="159"/>
      <c r="AE1157" s="159"/>
      <c r="AF1157" s="159"/>
      <c r="AG1157" s="159"/>
      <c r="AH1157" s="159"/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159"/>
      <c r="AX1157" s="159"/>
      <c r="AY1157" s="159"/>
      <c r="AZ1157" s="159"/>
      <c r="BA1157" s="159"/>
      <c r="BB1157" s="159"/>
      <c r="BC1157" s="159"/>
      <c r="BD1157" s="159"/>
      <c r="BE1157" s="159"/>
      <c r="BF1157" s="159"/>
      <c r="BG1157" s="159"/>
      <c r="BH1157" s="159"/>
      <c r="BI1157" s="159"/>
      <c r="BJ1157" s="159"/>
      <c r="BK1157" s="159"/>
      <c r="BL1157" s="159"/>
      <c r="BM1157" s="159"/>
      <c r="BN1157" s="159"/>
      <c r="BO1157" s="159"/>
      <c r="BP1157" s="159"/>
      <c r="BQ1157" s="159"/>
      <c r="BR1157" s="159"/>
      <c r="BS1157" s="159"/>
      <c r="BT1157" s="159"/>
      <c r="BU1157" s="159"/>
      <c r="BV1157" s="159"/>
      <c r="BW1157" s="159"/>
      <c r="BX1157" s="159"/>
      <c r="BY1157" s="159"/>
      <c r="BZ1157" s="159"/>
      <c r="CA1157" s="159"/>
      <c r="CB1157" s="159"/>
      <c r="CC1157" s="159"/>
      <c r="CD1157" s="159"/>
    </row>
    <row r="1158" spans="2:82" s="163" customFormat="1" x14ac:dyDescent="0.2">
      <c r="B1158" s="159"/>
      <c r="C1158" s="159"/>
      <c r="D1158" s="159"/>
      <c r="E1158" s="159"/>
      <c r="F1158" s="159"/>
      <c r="G1158" s="159"/>
      <c r="H1158" s="159"/>
      <c r="I1158" s="159"/>
      <c r="J1158" s="159"/>
      <c r="K1158" s="159"/>
      <c r="L1158" s="159"/>
      <c r="M1158" s="159"/>
      <c r="N1158" s="159"/>
      <c r="O1158" s="159"/>
      <c r="P1158" s="159"/>
      <c r="Q1158" s="159"/>
      <c r="R1158" s="159"/>
      <c r="S1158" s="159"/>
      <c r="T1158" s="159"/>
      <c r="U1158" s="159"/>
      <c r="V1158" s="159"/>
      <c r="W1158" s="159"/>
      <c r="X1158" s="159"/>
      <c r="Y1158" s="159"/>
      <c r="Z1158" s="159"/>
      <c r="AA1158" s="159"/>
      <c r="AB1158" s="159"/>
      <c r="AC1158" s="159"/>
      <c r="AD1158" s="159"/>
      <c r="AE1158" s="159"/>
      <c r="AF1158" s="159"/>
      <c r="AG1158" s="159"/>
      <c r="AH1158" s="159"/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159"/>
      <c r="AX1158" s="159"/>
      <c r="AY1158" s="159"/>
      <c r="AZ1158" s="159"/>
      <c r="BA1158" s="159"/>
      <c r="BB1158" s="159"/>
      <c r="BC1158" s="159"/>
      <c r="BD1158" s="159"/>
      <c r="BE1158" s="159"/>
      <c r="BF1158" s="159"/>
      <c r="BG1158" s="159"/>
      <c r="BH1158" s="159"/>
      <c r="BI1158" s="159"/>
      <c r="BJ1158" s="159"/>
      <c r="BK1158" s="159"/>
      <c r="BL1158" s="159"/>
      <c r="BM1158" s="159"/>
      <c r="BN1158" s="159"/>
      <c r="BO1158" s="159"/>
      <c r="BP1158" s="159"/>
      <c r="BQ1158" s="159"/>
      <c r="BR1158" s="159"/>
      <c r="BS1158" s="159"/>
      <c r="BT1158" s="159"/>
      <c r="BU1158" s="159"/>
      <c r="BV1158" s="159"/>
      <c r="BW1158" s="159"/>
      <c r="BX1158" s="159"/>
      <c r="BY1158" s="159"/>
      <c r="BZ1158" s="159"/>
      <c r="CA1158" s="159"/>
      <c r="CB1158" s="159"/>
      <c r="CC1158" s="159"/>
      <c r="CD1158" s="159"/>
    </row>
    <row r="1159" spans="2:82" s="163" customFormat="1" x14ac:dyDescent="0.2">
      <c r="B1159" s="159"/>
      <c r="C1159" s="159"/>
      <c r="D1159" s="159"/>
      <c r="E1159" s="159"/>
      <c r="F1159" s="159"/>
      <c r="G1159" s="159"/>
      <c r="H1159" s="159"/>
      <c r="I1159" s="159"/>
      <c r="J1159" s="159"/>
      <c r="K1159" s="159"/>
      <c r="L1159" s="159"/>
      <c r="M1159" s="159"/>
      <c r="N1159" s="159"/>
      <c r="O1159" s="159"/>
      <c r="P1159" s="159"/>
      <c r="Q1159" s="159"/>
      <c r="R1159" s="159"/>
      <c r="S1159" s="159"/>
      <c r="T1159" s="159"/>
      <c r="U1159" s="159"/>
      <c r="V1159" s="159"/>
      <c r="W1159" s="159"/>
      <c r="X1159" s="159"/>
      <c r="Y1159" s="159"/>
      <c r="Z1159" s="159"/>
      <c r="AA1159" s="159"/>
      <c r="AB1159" s="159"/>
      <c r="AC1159" s="159"/>
      <c r="AD1159" s="159"/>
      <c r="AE1159" s="159"/>
      <c r="AF1159" s="159"/>
      <c r="AG1159" s="159"/>
      <c r="AH1159" s="159"/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159"/>
      <c r="AX1159" s="159"/>
      <c r="AY1159" s="159"/>
      <c r="AZ1159" s="159"/>
      <c r="BA1159" s="159"/>
      <c r="BB1159" s="159"/>
      <c r="BC1159" s="159"/>
      <c r="BD1159" s="159"/>
      <c r="BE1159" s="159"/>
      <c r="BF1159" s="159"/>
      <c r="BG1159" s="159"/>
      <c r="BH1159" s="159"/>
      <c r="BI1159" s="159"/>
      <c r="BJ1159" s="159"/>
      <c r="BK1159" s="159"/>
      <c r="BL1159" s="159"/>
      <c r="BM1159" s="159"/>
      <c r="BN1159" s="159"/>
      <c r="BO1159" s="159"/>
      <c r="BP1159" s="159"/>
      <c r="BQ1159" s="159"/>
      <c r="BR1159" s="159"/>
      <c r="BS1159" s="159"/>
      <c r="BT1159" s="159"/>
      <c r="BU1159" s="159"/>
      <c r="BV1159" s="159"/>
      <c r="BW1159" s="159"/>
      <c r="BX1159" s="159"/>
      <c r="BY1159" s="159"/>
      <c r="BZ1159" s="159"/>
      <c r="CA1159" s="159"/>
      <c r="CB1159" s="159"/>
      <c r="CC1159" s="159"/>
      <c r="CD1159" s="159"/>
    </row>
    <row r="1160" spans="2:82" s="163" customFormat="1" x14ac:dyDescent="0.2">
      <c r="B1160" s="159"/>
      <c r="C1160" s="159"/>
      <c r="D1160" s="159"/>
      <c r="E1160" s="159"/>
      <c r="F1160" s="159"/>
      <c r="G1160" s="159"/>
      <c r="H1160" s="159"/>
      <c r="I1160" s="159"/>
      <c r="J1160" s="159"/>
      <c r="K1160" s="159"/>
      <c r="L1160" s="159"/>
      <c r="M1160" s="159"/>
      <c r="N1160" s="159"/>
      <c r="O1160" s="159"/>
      <c r="P1160" s="159"/>
      <c r="Q1160" s="159"/>
      <c r="R1160" s="159"/>
      <c r="S1160" s="159"/>
      <c r="T1160" s="159"/>
      <c r="U1160" s="159"/>
      <c r="V1160" s="159"/>
      <c r="W1160" s="159"/>
      <c r="X1160" s="159"/>
      <c r="Y1160" s="159"/>
      <c r="Z1160" s="159"/>
      <c r="AA1160" s="159"/>
      <c r="AB1160" s="159"/>
      <c r="AC1160" s="159"/>
      <c r="AD1160" s="159"/>
      <c r="AE1160" s="159"/>
      <c r="AF1160" s="159"/>
      <c r="AG1160" s="159"/>
      <c r="AH1160" s="159"/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159"/>
      <c r="AX1160" s="159"/>
      <c r="AY1160" s="159"/>
      <c r="AZ1160" s="159"/>
      <c r="BA1160" s="159"/>
      <c r="BB1160" s="159"/>
      <c r="BC1160" s="159"/>
      <c r="BD1160" s="159"/>
      <c r="BE1160" s="159"/>
      <c r="BF1160" s="159"/>
      <c r="BG1160" s="159"/>
      <c r="BH1160" s="159"/>
      <c r="BI1160" s="159"/>
      <c r="BJ1160" s="159"/>
      <c r="BK1160" s="159"/>
      <c r="BL1160" s="159"/>
      <c r="BM1160" s="159"/>
      <c r="BN1160" s="159"/>
      <c r="BO1160" s="159"/>
      <c r="BP1160" s="159"/>
      <c r="BQ1160" s="159"/>
      <c r="BR1160" s="159"/>
      <c r="BS1160" s="159"/>
      <c r="BT1160" s="159"/>
      <c r="BU1160" s="159"/>
      <c r="BV1160" s="159"/>
      <c r="BW1160" s="159"/>
      <c r="BX1160" s="159"/>
      <c r="BY1160" s="159"/>
      <c r="BZ1160" s="159"/>
      <c r="CA1160" s="159"/>
      <c r="CB1160" s="159"/>
      <c r="CC1160" s="159"/>
      <c r="CD1160" s="159"/>
    </row>
    <row r="1161" spans="2:82" s="163" customFormat="1" x14ac:dyDescent="0.2">
      <c r="B1161" s="159"/>
      <c r="C1161" s="159"/>
      <c r="D1161" s="159"/>
      <c r="E1161" s="159"/>
      <c r="F1161" s="159"/>
      <c r="G1161" s="159"/>
      <c r="H1161" s="159"/>
      <c r="I1161" s="159"/>
      <c r="J1161" s="159"/>
      <c r="K1161" s="159"/>
      <c r="L1161" s="159"/>
      <c r="M1161" s="159"/>
      <c r="N1161" s="159"/>
      <c r="O1161" s="159"/>
      <c r="P1161" s="159"/>
      <c r="Q1161" s="159"/>
      <c r="R1161" s="159"/>
      <c r="S1161" s="159"/>
      <c r="T1161" s="159"/>
      <c r="U1161" s="159"/>
      <c r="V1161" s="159"/>
      <c r="W1161" s="159"/>
      <c r="X1161" s="159"/>
      <c r="Y1161" s="159"/>
      <c r="Z1161" s="159"/>
      <c r="AA1161" s="159"/>
      <c r="AB1161" s="159"/>
      <c r="AC1161" s="159"/>
      <c r="AD1161" s="159"/>
      <c r="AE1161" s="159"/>
      <c r="AF1161" s="159"/>
      <c r="AG1161" s="159"/>
      <c r="AH1161" s="159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159"/>
      <c r="AX1161" s="159"/>
      <c r="AY1161" s="159"/>
      <c r="AZ1161" s="159"/>
      <c r="BA1161" s="159"/>
      <c r="BB1161" s="159"/>
      <c r="BC1161" s="159"/>
      <c r="BD1161" s="159"/>
      <c r="BE1161" s="159"/>
      <c r="BF1161" s="159"/>
      <c r="BG1161" s="159"/>
      <c r="BH1161" s="159"/>
      <c r="BI1161" s="159"/>
      <c r="BJ1161" s="159"/>
      <c r="BK1161" s="159"/>
      <c r="BL1161" s="159"/>
      <c r="BM1161" s="159"/>
      <c r="BN1161" s="159"/>
      <c r="BO1161" s="159"/>
      <c r="BP1161" s="159"/>
      <c r="BQ1161" s="159"/>
      <c r="BR1161" s="159"/>
      <c r="BS1161" s="159"/>
      <c r="BT1161" s="159"/>
      <c r="BU1161" s="159"/>
      <c r="BV1161" s="159"/>
      <c r="BW1161" s="159"/>
      <c r="BX1161" s="159"/>
      <c r="BY1161" s="159"/>
      <c r="BZ1161" s="159"/>
      <c r="CA1161" s="159"/>
      <c r="CB1161" s="159"/>
      <c r="CC1161" s="159"/>
      <c r="CD1161" s="159"/>
    </row>
    <row r="1162" spans="2:82" s="163" customFormat="1" x14ac:dyDescent="0.2">
      <c r="B1162" s="159"/>
      <c r="C1162" s="159"/>
      <c r="D1162" s="159"/>
      <c r="E1162" s="159"/>
      <c r="F1162" s="159"/>
      <c r="G1162" s="159"/>
      <c r="H1162" s="159"/>
      <c r="I1162" s="159"/>
      <c r="J1162" s="159"/>
      <c r="K1162" s="159"/>
      <c r="L1162" s="159"/>
      <c r="M1162" s="159"/>
      <c r="N1162" s="159"/>
      <c r="O1162" s="159"/>
      <c r="P1162" s="159"/>
      <c r="Q1162" s="159"/>
      <c r="R1162" s="159"/>
      <c r="S1162" s="159"/>
      <c r="T1162" s="159"/>
      <c r="U1162" s="159"/>
      <c r="V1162" s="159"/>
      <c r="W1162" s="159"/>
      <c r="X1162" s="159"/>
      <c r="Y1162" s="159"/>
      <c r="Z1162" s="159"/>
      <c r="AA1162" s="159"/>
      <c r="AB1162" s="159"/>
      <c r="AC1162" s="159"/>
      <c r="AD1162" s="159"/>
      <c r="AE1162" s="159"/>
      <c r="AF1162" s="159"/>
      <c r="AG1162" s="159"/>
      <c r="AH1162" s="159"/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159"/>
      <c r="AX1162" s="159"/>
      <c r="AY1162" s="159"/>
      <c r="AZ1162" s="159"/>
      <c r="BA1162" s="159"/>
      <c r="BB1162" s="159"/>
      <c r="BC1162" s="159"/>
      <c r="BD1162" s="159"/>
      <c r="BE1162" s="159"/>
      <c r="BF1162" s="159"/>
      <c r="BG1162" s="159"/>
      <c r="BH1162" s="159"/>
      <c r="BI1162" s="159"/>
      <c r="BJ1162" s="159"/>
      <c r="BK1162" s="159"/>
      <c r="BL1162" s="159"/>
      <c r="BM1162" s="159"/>
      <c r="BN1162" s="159"/>
      <c r="BO1162" s="159"/>
      <c r="BP1162" s="159"/>
      <c r="BQ1162" s="159"/>
      <c r="BR1162" s="159"/>
      <c r="BS1162" s="159"/>
      <c r="BT1162" s="159"/>
      <c r="BU1162" s="159"/>
      <c r="BV1162" s="159"/>
      <c r="BW1162" s="159"/>
      <c r="BX1162" s="159"/>
      <c r="BY1162" s="159"/>
      <c r="BZ1162" s="159"/>
      <c r="CA1162" s="159"/>
      <c r="CB1162" s="159"/>
      <c r="CC1162" s="159"/>
      <c r="CD1162" s="159"/>
    </row>
    <row r="1163" spans="2:82" s="163" customFormat="1" x14ac:dyDescent="0.2">
      <c r="B1163" s="159"/>
      <c r="C1163" s="159"/>
      <c r="D1163" s="159"/>
      <c r="E1163" s="159"/>
      <c r="F1163" s="159"/>
      <c r="G1163" s="159"/>
      <c r="H1163" s="159"/>
      <c r="I1163" s="159"/>
      <c r="J1163" s="159"/>
      <c r="K1163" s="159"/>
      <c r="L1163" s="159"/>
      <c r="M1163" s="159"/>
      <c r="N1163" s="159"/>
      <c r="O1163" s="159"/>
      <c r="P1163" s="159"/>
      <c r="Q1163" s="159"/>
      <c r="R1163" s="159"/>
      <c r="S1163" s="159"/>
      <c r="T1163" s="159"/>
      <c r="U1163" s="159"/>
      <c r="V1163" s="159"/>
      <c r="W1163" s="159"/>
      <c r="X1163" s="159"/>
      <c r="Y1163" s="159"/>
      <c r="Z1163" s="159"/>
      <c r="AA1163" s="159"/>
      <c r="AB1163" s="159"/>
      <c r="AC1163" s="159"/>
      <c r="AD1163" s="159"/>
      <c r="AE1163" s="159"/>
      <c r="AF1163" s="159"/>
      <c r="AG1163" s="159"/>
      <c r="AH1163" s="159"/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159"/>
      <c r="AX1163" s="159"/>
      <c r="AY1163" s="159"/>
      <c r="AZ1163" s="159"/>
      <c r="BA1163" s="159"/>
      <c r="BB1163" s="159"/>
      <c r="BC1163" s="159"/>
      <c r="BD1163" s="159"/>
      <c r="BE1163" s="159"/>
      <c r="BF1163" s="159"/>
      <c r="BG1163" s="159"/>
      <c r="BH1163" s="159"/>
      <c r="BI1163" s="159"/>
      <c r="BJ1163" s="159"/>
      <c r="BK1163" s="159"/>
      <c r="BL1163" s="159"/>
      <c r="BM1163" s="159"/>
      <c r="BN1163" s="159"/>
      <c r="BO1163" s="159"/>
      <c r="BP1163" s="159"/>
      <c r="BQ1163" s="159"/>
      <c r="BR1163" s="159"/>
      <c r="BS1163" s="159"/>
      <c r="BT1163" s="159"/>
      <c r="BU1163" s="159"/>
      <c r="BV1163" s="159"/>
      <c r="BW1163" s="159"/>
      <c r="BX1163" s="159"/>
      <c r="BY1163" s="159"/>
      <c r="BZ1163" s="159"/>
      <c r="CA1163" s="159"/>
      <c r="CB1163" s="159"/>
      <c r="CC1163" s="159"/>
      <c r="CD1163" s="159"/>
    </row>
    <row r="1164" spans="2:82" s="163" customFormat="1" x14ac:dyDescent="0.2">
      <c r="B1164" s="159"/>
      <c r="C1164" s="159"/>
      <c r="D1164" s="159"/>
      <c r="E1164" s="159"/>
      <c r="F1164" s="159"/>
      <c r="G1164" s="159"/>
      <c r="H1164" s="159"/>
      <c r="I1164" s="159"/>
      <c r="J1164" s="159"/>
      <c r="K1164" s="159"/>
      <c r="L1164" s="159"/>
      <c r="M1164" s="159"/>
      <c r="N1164" s="159"/>
      <c r="O1164" s="159"/>
      <c r="P1164" s="159"/>
      <c r="Q1164" s="159"/>
      <c r="R1164" s="159"/>
      <c r="S1164" s="159"/>
      <c r="T1164" s="159"/>
      <c r="U1164" s="159"/>
      <c r="V1164" s="159"/>
      <c r="W1164" s="159"/>
      <c r="X1164" s="159"/>
      <c r="Y1164" s="159"/>
      <c r="Z1164" s="159"/>
      <c r="AA1164" s="159"/>
      <c r="AB1164" s="159"/>
      <c r="AC1164" s="159"/>
      <c r="AD1164" s="159"/>
      <c r="AE1164" s="159"/>
      <c r="AF1164" s="159"/>
      <c r="AG1164" s="159"/>
      <c r="AH1164" s="159"/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159"/>
      <c r="AX1164" s="159"/>
      <c r="AY1164" s="159"/>
      <c r="AZ1164" s="159"/>
      <c r="BA1164" s="159"/>
      <c r="BB1164" s="159"/>
      <c r="BC1164" s="159"/>
      <c r="BD1164" s="159"/>
      <c r="BE1164" s="159"/>
      <c r="BF1164" s="159"/>
      <c r="BG1164" s="159"/>
      <c r="BH1164" s="159"/>
      <c r="BI1164" s="159"/>
      <c r="BJ1164" s="159"/>
      <c r="BK1164" s="159"/>
      <c r="BL1164" s="159"/>
      <c r="BM1164" s="159"/>
      <c r="BN1164" s="159"/>
      <c r="BO1164" s="159"/>
      <c r="BP1164" s="159"/>
      <c r="BQ1164" s="159"/>
      <c r="BR1164" s="159"/>
      <c r="BS1164" s="159"/>
      <c r="BT1164" s="159"/>
      <c r="BU1164" s="159"/>
      <c r="BV1164" s="159"/>
      <c r="BW1164" s="159"/>
      <c r="BX1164" s="159"/>
      <c r="BY1164" s="159"/>
      <c r="BZ1164" s="159"/>
      <c r="CA1164" s="159"/>
      <c r="CB1164" s="159"/>
      <c r="CC1164" s="159"/>
      <c r="CD1164" s="159"/>
    </row>
    <row r="1165" spans="2:82" s="163" customFormat="1" x14ac:dyDescent="0.2">
      <c r="B1165" s="159"/>
      <c r="C1165" s="159"/>
      <c r="D1165" s="159"/>
      <c r="E1165" s="159"/>
      <c r="F1165" s="159"/>
      <c r="G1165" s="159"/>
      <c r="H1165" s="159"/>
      <c r="I1165" s="159"/>
      <c r="J1165" s="159"/>
      <c r="K1165" s="159"/>
      <c r="L1165" s="159"/>
      <c r="M1165" s="159"/>
      <c r="N1165" s="159"/>
      <c r="O1165" s="159"/>
      <c r="P1165" s="159"/>
      <c r="Q1165" s="159"/>
      <c r="R1165" s="159"/>
      <c r="S1165" s="159"/>
      <c r="T1165" s="159"/>
      <c r="U1165" s="159"/>
      <c r="V1165" s="159"/>
      <c r="W1165" s="159"/>
      <c r="X1165" s="159"/>
      <c r="Y1165" s="159"/>
      <c r="Z1165" s="159"/>
      <c r="AA1165" s="159"/>
      <c r="AB1165" s="159"/>
      <c r="AC1165" s="159"/>
      <c r="AD1165" s="159"/>
      <c r="AE1165" s="159"/>
      <c r="AF1165" s="159"/>
      <c r="AG1165" s="159"/>
      <c r="AH1165" s="159"/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159"/>
      <c r="AX1165" s="159"/>
      <c r="AY1165" s="159"/>
      <c r="AZ1165" s="159"/>
      <c r="BA1165" s="159"/>
      <c r="BB1165" s="159"/>
      <c r="BC1165" s="159"/>
      <c r="BD1165" s="159"/>
      <c r="BE1165" s="159"/>
      <c r="BF1165" s="159"/>
      <c r="BG1165" s="159"/>
      <c r="BH1165" s="159"/>
      <c r="BI1165" s="159"/>
      <c r="BJ1165" s="159"/>
      <c r="BK1165" s="159"/>
      <c r="BL1165" s="159"/>
      <c r="BM1165" s="159"/>
      <c r="BN1165" s="159"/>
      <c r="BO1165" s="159"/>
      <c r="BP1165" s="159"/>
      <c r="BQ1165" s="159"/>
      <c r="BR1165" s="159"/>
      <c r="BS1165" s="159"/>
      <c r="BT1165" s="159"/>
      <c r="BU1165" s="159"/>
      <c r="BV1165" s="159"/>
      <c r="BW1165" s="159"/>
      <c r="BX1165" s="159"/>
      <c r="BY1165" s="159"/>
      <c r="BZ1165" s="159"/>
      <c r="CA1165" s="159"/>
      <c r="CB1165" s="159"/>
      <c r="CC1165" s="159"/>
      <c r="CD1165" s="159"/>
    </row>
    <row r="1166" spans="2:82" s="163" customFormat="1" x14ac:dyDescent="0.2">
      <c r="B1166" s="159"/>
      <c r="C1166" s="159"/>
      <c r="D1166" s="159"/>
      <c r="E1166" s="159"/>
      <c r="F1166" s="159"/>
      <c r="G1166" s="159"/>
      <c r="H1166" s="159"/>
      <c r="I1166" s="159"/>
      <c r="J1166" s="159"/>
      <c r="K1166" s="159"/>
      <c r="L1166" s="159"/>
      <c r="M1166" s="159"/>
      <c r="N1166" s="159"/>
      <c r="O1166" s="159"/>
      <c r="P1166" s="159"/>
      <c r="Q1166" s="159"/>
      <c r="R1166" s="159"/>
      <c r="S1166" s="159"/>
      <c r="T1166" s="159"/>
      <c r="U1166" s="159"/>
      <c r="V1166" s="159"/>
      <c r="W1166" s="159"/>
      <c r="X1166" s="159"/>
      <c r="Y1166" s="159"/>
      <c r="Z1166" s="159"/>
      <c r="AA1166" s="159"/>
      <c r="AB1166" s="159"/>
      <c r="AC1166" s="159"/>
      <c r="AD1166" s="159"/>
      <c r="AE1166" s="159"/>
      <c r="AF1166" s="159"/>
      <c r="AG1166" s="159"/>
      <c r="AH1166" s="159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159"/>
      <c r="AX1166" s="159"/>
      <c r="AY1166" s="159"/>
      <c r="AZ1166" s="159"/>
      <c r="BA1166" s="159"/>
      <c r="BB1166" s="159"/>
      <c r="BC1166" s="159"/>
      <c r="BD1166" s="159"/>
      <c r="BE1166" s="159"/>
      <c r="BF1166" s="159"/>
      <c r="BG1166" s="159"/>
      <c r="BH1166" s="159"/>
      <c r="BI1166" s="159"/>
      <c r="BJ1166" s="159"/>
      <c r="BK1166" s="159"/>
      <c r="BL1166" s="159"/>
      <c r="BM1166" s="159"/>
      <c r="BN1166" s="159"/>
      <c r="BO1166" s="159"/>
      <c r="BP1166" s="159"/>
      <c r="BQ1166" s="159"/>
      <c r="BR1166" s="159"/>
      <c r="BS1166" s="159"/>
      <c r="BT1166" s="159"/>
      <c r="BU1166" s="159"/>
      <c r="BV1166" s="159"/>
      <c r="BW1166" s="159"/>
      <c r="BX1166" s="159"/>
      <c r="BY1166" s="159"/>
      <c r="BZ1166" s="159"/>
      <c r="CA1166" s="159"/>
      <c r="CB1166" s="159"/>
      <c r="CC1166" s="159"/>
      <c r="CD1166" s="159"/>
    </row>
    <row r="1167" spans="2:82" s="163" customFormat="1" x14ac:dyDescent="0.2">
      <c r="B1167" s="159"/>
      <c r="C1167" s="159"/>
      <c r="D1167" s="159"/>
      <c r="E1167" s="159"/>
      <c r="F1167" s="159"/>
      <c r="G1167" s="159"/>
      <c r="H1167" s="159"/>
      <c r="I1167" s="159"/>
      <c r="J1167" s="159"/>
      <c r="K1167" s="159"/>
      <c r="L1167" s="159"/>
      <c r="M1167" s="159"/>
      <c r="N1167" s="159"/>
      <c r="O1167" s="159"/>
      <c r="P1167" s="159"/>
      <c r="Q1167" s="159"/>
      <c r="R1167" s="159"/>
      <c r="S1167" s="159"/>
      <c r="T1167" s="159"/>
      <c r="U1167" s="159"/>
      <c r="V1167" s="159"/>
      <c r="W1167" s="159"/>
      <c r="X1167" s="159"/>
      <c r="Y1167" s="159"/>
      <c r="Z1167" s="159"/>
      <c r="AA1167" s="159"/>
      <c r="AB1167" s="159"/>
      <c r="AC1167" s="159"/>
      <c r="AD1167" s="159"/>
      <c r="AE1167" s="159"/>
      <c r="AF1167" s="159"/>
      <c r="AG1167" s="159"/>
      <c r="AH1167" s="159"/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159"/>
      <c r="AX1167" s="159"/>
      <c r="AY1167" s="159"/>
      <c r="AZ1167" s="159"/>
      <c r="BA1167" s="159"/>
      <c r="BB1167" s="159"/>
      <c r="BC1167" s="159"/>
      <c r="BD1167" s="159"/>
      <c r="BE1167" s="159"/>
      <c r="BF1167" s="159"/>
      <c r="BG1167" s="159"/>
      <c r="BH1167" s="159"/>
      <c r="BI1167" s="159"/>
      <c r="BJ1167" s="159"/>
      <c r="BK1167" s="159"/>
      <c r="BL1167" s="159"/>
      <c r="BM1167" s="159"/>
      <c r="BN1167" s="159"/>
      <c r="BO1167" s="159"/>
      <c r="BP1167" s="159"/>
      <c r="BQ1167" s="159"/>
      <c r="BR1167" s="159"/>
      <c r="BS1167" s="159"/>
      <c r="BT1167" s="159"/>
      <c r="BU1167" s="159"/>
      <c r="BV1167" s="159"/>
      <c r="BW1167" s="159"/>
      <c r="BX1167" s="159"/>
      <c r="BY1167" s="159"/>
      <c r="BZ1167" s="159"/>
      <c r="CA1167" s="159"/>
      <c r="CB1167" s="159"/>
      <c r="CC1167" s="159"/>
      <c r="CD1167" s="159"/>
    </row>
    <row r="1168" spans="2:82" s="163" customFormat="1" x14ac:dyDescent="0.2">
      <c r="B1168" s="159"/>
      <c r="C1168" s="159"/>
      <c r="D1168" s="159"/>
      <c r="E1168" s="159"/>
      <c r="F1168" s="159"/>
      <c r="G1168" s="159"/>
      <c r="H1168" s="159"/>
      <c r="I1168" s="159"/>
      <c r="J1168" s="159"/>
      <c r="K1168" s="159"/>
      <c r="L1168" s="159"/>
      <c r="M1168" s="159"/>
      <c r="N1168" s="159"/>
      <c r="O1168" s="159"/>
      <c r="P1168" s="159"/>
      <c r="Q1168" s="159"/>
      <c r="R1168" s="159"/>
      <c r="S1168" s="159"/>
      <c r="T1168" s="159"/>
      <c r="U1168" s="159"/>
      <c r="V1168" s="159"/>
      <c r="W1168" s="159"/>
      <c r="X1168" s="159"/>
      <c r="Y1168" s="159"/>
      <c r="Z1168" s="159"/>
      <c r="AA1168" s="159"/>
      <c r="AB1168" s="159"/>
      <c r="AC1168" s="159"/>
      <c r="AD1168" s="159"/>
      <c r="AE1168" s="159"/>
      <c r="AF1168" s="159"/>
      <c r="AG1168" s="159"/>
      <c r="AH1168" s="159"/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159"/>
      <c r="AX1168" s="159"/>
      <c r="AY1168" s="159"/>
      <c r="AZ1168" s="159"/>
      <c r="BA1168" s="159"/>
      <c r="BB1168" s="159"/>
      <c r="BC1168" s="159"/>
      <c r="BD1168" s="159"/>
      <c r="BE1168" s="159"/>
      <c r="BF1168" s="159"/>
      <c r="BG1168" s="159"/>
      <c r="BH1168" s="159"/>
      <c r="BI1168" s="159"/>
      <c r="BJ1168" s="159"/>
      <c r="BK1168" s="159"/>
      <c r="BL1168" s="159"/>
      <c r="BM1168" s="159"/>
      <c r="BN1168" s="159"/>
      <c r="BO1168" s="159"/>
      <c r="BP1168" s="159"/>
      <c r="BQ1168" s="159"/>
      <c r="BR1168" s="159"/>
      <c r="BS1168" s="159"/>
      <c r="BT1168" s="159"/>
      <c r="BU1168" s="159"/>
      <c r="BV1168" s="159"/>
      <c r="BW1168" s="159"/>
      <c r="BX1168" s="159"/>
      <c r="BY1168" s="159"/>
      <c r="BZ1168" s="159"/>
      <c r="CA1168" s="159"/>
      <c r="CB1168" s="159"/>
      <c r="CC1168" s="159"/>
      <c r="CD1168" s="159"/>
    </row>
    <row r="1169" spans="2:82" s="163" customFormat="1" x14ac:dyDescent="0.2">
      <c r="B1169" s="159"/>
      <c r="C1169" s="159"/>
      <c r="D1169" s="159"/>
      <c r="E1169" s="159"/>
      <c r="F1169" s="159"/>
      <c r="G1169" s="159"/>
      <c r="H1169" s="159"/>
      <c r="I1169" s="159"/>
      <c r="J1169" s="159"/>
      <c r="K1169" s="159"/>
      <c r="L1169" s="159"/>
      <c r="M1169" s="159"/>
      <c r="N1169" s="159"/>
      <c r="O1169" s="159"/>
      <c r="P1169" s="159"/>
      <c r="Q1169" s="159"/>
      <c r="R1169" s="159"/>
      <c r="S1169" s="159"/>
      <c r="T1169" s="159"/>
      <c r="U1169" s="159"/>
      <c r="V1169" s="159"/>
      <c r="W1169" s="159"/>
      <c r="X1169" s="159"/>
      <c r="Y1169" s="159"/>
      <c r="Z1169" s="159"/>
      <c r="AA1169" s="159"/>
      <c r="AB1169" s="159"/>
      <c r="AC1169" s="159"/>
      <c r="AD1169" s="159"/>
      <c r="AE1169" s="159"/>
      <c r="AF1169" s="159"/>
      <c r="AG1169" s="159"/>
      <c r="AH1169" s="159"/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159"/>
      <c r="AX1169" s="159"/>
      <c r="AY1169" s="159"/>
      <c r="AZ1169" s="159"/>
      <c r="BA1169" s="159"/>
      <c r="BB1169" s="159"/>
      <c r="BC1169" s="159"/>
      <c r="BD1169" s="159"/>
      <c r="BE1169" s="159"/>
      <c r="BF1169" s="159"/>
      <c r="BG1169" s="159"/>
      <c r="BH1169" s="159"/>
      <c r="BI1169" s="159"/>
      <c r="BJ1169" s="159"/>
      <c r="BK1169" s="159"/>
      <c r="BL1169" s="159"/>
      <c r="BM1169" s="159"/>
      <c r="BN1169" s="159"/>
      <c r="BO1169" s="159"/>
      <c r="BP1169" s="159"/>
      <c r="BQ1169" s="159"/>
      <c r="BR1169" s="159"/>
      <c r="BS1169" s="159"/>
      <c r="BT1169" s="159"/>
      <c r="BU1169" s="159"/>
      <c r="BV1169" s="159"/>
      <c r="BW1169" s="159"/>
      <c r="BX1169" s="159"/>
      <c r="BY1169" s="159"/>
      <c r="BZ1169" s="159"/>
      <c r="CA1169" s="159"/>
      <c r="CB1169" s="159"/>
      <c r="CC1169" s="159"/>
      <c r="CD1169" s="159"/>
    </row>
    <row r="1170" spans="2:82" s="163" customFormat="1" x14ac:dyDescent="0.2">
      <c r="B1170" s="159"/>
      <c r="C1170" s="159"/>
      <c r="D1170" s="159"/>
      <c r="E1170" s="159"/>
      <c r="F1170" s="159"/>
      <c r="G1170" s="159"/>
      <c r="H1170" s="159"/>
      <c r="I1170" s="159"/>
      <c r="J1170" s="159"/>
      <c r="K1170" s="159"/>
      <c r="L1170" s="159"/>
      <c r="M1170" s="159"/>
      <c r="N1170" s="159"/>
      <c r="O1170" s="159"/>
      <c r="P1170" s="159"/>
      <c r="Q1170" s="159"/>
      <c r="R1170" s="159"/>
      <c r="S1170" s="159"/>
      <c r="T1170" s="159"/>
      <c r="U1170" s="159"/>
      <c r="V1170" s="159"/>
      <c r="W1170" s="159"/>
      <c r="X1170" s="159"/>
      <c r="Y1170" s="159"/>
      <c r="Z1170" s="159"/>
      <c r="AA1170" s="159"/>
      <c r="AB1170" s="159"/>
      <c r="AC1170" s="159"/>
      <c r="AD1170" s="159"/>
      <c r="AE1170" s="159"/>
      <c r="AF1170" s="159"/>
      <c r="AG1170" s="159"/>
      <c r="AH1170" s="159"/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159"/>
      <c r="AX1170" s="159"/>
      <c r="AY1170" s="159"/>
      <c r="AZ1170" s="159"/>
      <c r="BA1170" s="159"/>
      <c r="BB1170" s="159"/>
      <c r="BC1170" s="159"/>
      <c r="BD1170" s="159"/>
      <c r="BE1170" s="159"/>
      <c r="BF1170" s="159"/>
      <c r="BG1170" s="159"/>
      <c r="BH1170" s="159"/>
      <c r="BI1170" s="159"/>
      <c r="BJ1170" s="159"/>
      <c r="BK1170" s="159"/>
      <c r="BL1170" s="159"/>
      <c r="BM1170" s="159"/>
      <c r="BN1170" s="159"/>
      <c r="BO1170" s="159"/>
      <c r="BP1170" s="159"/>
      <c r="BQ1170" s="159"/>
      <c r="BR1170" s="159"/>
      <c r="BS1170" s="159"/>
      <c r="BT1170" s="159"/>
      <c r="BU1170" s="159"/>
      <c r="BV1170" s="159"/>
      <c r="BW1170" s="159"/>
      <c r="BX1170" s="159"/>
      <c r="BY1170" s="159"/>
      <c r="BZ1170" s="159"/>
      <c r="CA1170" s="159"/>
      <c r="CB1170" s="159"/>
      <c r="CC1170" s="159"/>
      <c r="CD1170" s="159"/>
    </row>
    <row r="1171" spans="2:82" s="163" customFormat="1" x14ac:dyDescent="0.2">
      <c r="B1171" s="159"/>
      <c r="C1171" s="159"/>
      <c r="D1171" s="159"/>
      <c r="E1171" s="159"/>
      <c r="F1171" s="159"/>
      <c r="G1171" s="159"/>
      <c r="H1171" s="159"/>
      <c r="I1171" s="159"/>
      <c r="J1171" s="159"/>
      <c r="K1171" s="159"/>
      <c r="L1171" s="159"/>
      <c r="M1171" s="159"/>
      <c r="N1171" s="159"/>
      <c r="O1171" s="159"/>
      <c r="P1171" s="159"/>
      <c r="Q1171" s="159"/>
      <c r="R1171" s="159"/>
      <c r="S1171" s="159"/>
      <c r="T1171" s="159"/>
      <c r="U1171" s="159"/>
      <c r="V1171" s="159"/>
      <c r="W1171" s="159"/>
      <c r="X1171" s="159"/>
      <c r="Y1171" s="159"/>
      <c r="Z1171" s="159"/>
      <c r="AA1171" s="159"/>
      <c r="AB1171" s="159"/>
      <c r="AC1171" s="159"/>
      <c r="AD1171" s="159"/>
      <c r="AE1171" s="159"/>
      <c r="AF1171" s="159"/>
      <c r="AG1171" s="159"/>
      <c r="AH1171" s="159"/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159"/>
      <c r="AX1171" s="159"/>
      <c r="AY1171" s="159"/>
      <c r="AZ1171" s="159"/>
      <c r="BA1171" s="159"/>
      <c r="BB1171" s="159"/>
      <c r="BC1171" s="159"/>
      <c r="BD1171" s="159"/>
      <c r="BE1171" s="159"/>
      <c r="BF1171" s="159"/>
      <c r="BG1171" s="159"/>
      <c r="BH1171" s="159"/>
      <c r="BI1171" s="159"/>
      <c r="BJ1171" s="159"/>
      <c r="BK1171" s="159"/>
      <c r="BL1171" s="159"/>
      <c r="BM1171" s="159"/>
      <c r="BN1171" s="159"/>
      <c r="BO1171" s="159"/>
      <c r="BP1171" s="159"/>
      <c r="BQ1171" s="159"/>
      <c r="BR1171" s="159"/>
      <c r="BS1171" s="159"/>
      <c r="BT1171" s="159"/>
      <c r="BU1171" s="159"/>
      <c r="BV1171" s="159"/>
      <c r="BW1171" s="159"/>
      <c r="BX1171" s="159"/>
      <c r="BY1171" s="159"/>
      <c r="BZ1171" s="159"/>
      <c r="CA1171" s="159"/>
      <c r="CB1171" s="159"/>
      <c r="CC1171" s="159"/>
      <c r="CD1171" s="159"/>
    </row>
    <row r="1172" spans="2:82" s="163" customFormat="1" x14ac:dyDescent="0.2">
      <c r="B1172" s="159"/>
      <c r="C1172" s="159"/>
      <c r="D1172" s="159"/>
      <c r="E1172" s="159"/>
      <c r="F1172" s="159"/>
      <c r="G1172" s="159"/>
      <c r="H1172" s="159"/>
      <c r="I1172" s="159"/>
      <c r="J1172" s="159"/>
      <c r="K1172" s="159"/>
      <c r="L1172" s="159"/>
      <c r="M1172" s="159"/>
      <c r="N1172" s="159"/>
      <c r="O1172" s="159"/>
      <c r="P1172" s="159"/>
      <c r="Q1172" s="159"/>
      <c r="R1172" s="159"/>
      <c r="S1172" s="159"/>
      <c r="T1172" s="159"/>
      <c r="U1172" s="159"/>
      <c r="V1172" s="159"/>
      <c r="W1172" s="159"/>
      <c r="X1172" s="159"/>
      <c r="Y1172" s="159"/>
      <c r="Z1172" s="159"/>
      <c r="AA1172" s="159"/>
      <c r="AB1172" s="159"/>
      <c r="AC1172" s="159"/>
      <c r="AD1172" s="159"/>
      <c r="AE1172" s="159"/>
      <c r="AF1172" s="159"/>
      <c r="AG1172" s="159"/>
      <c r="AH1172" s="159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159"/>
      <c r="AX1172" s="159"/>
      <c r="AY1172" s="159"/>
      <c r="AZ1172" s="159"/>
      <c r="BA1172" s="159"/>
      <c r="BB1172" s="159"/>
      <c r="BC1172" s="159"/>
      <c r="BD1172" s="159"/>
      <c r="BE1172" s="159"/>
      <c r="BF1172" s="159"/>
      <c r="BG1172" s="159"/>
      <c r="BH1172" s="159"/>
      <c r="BI1172" s="159"/>
      <c r="BJ1172" s="159"/>
      <c r="BK1172" s="159"/>
      <c r="BL1172" s="159"/>
      <c r="BM1172" s="159"/>
      <c r="BN1172" s="159"/>
      <c r="BO1172" s="159"/>
      <c r="BP1172" s="159"/>
      <c r="BQ1172" s="159"/>
      <c r="BR1172" s="159"/>
      <c r="BS1172" s="159"/>
      <c r="BT1172" s="159"/>
      <c r="BU1172" s="159"/>
      <c r="BV1172" s="159"/>
      <c r="BW1172" s="159"/>
      <c r="BX1172" s="159"/>
      <c r="BY1172" s="159"/>
      <c r="BZ1172" s="159"/>
      <c r="CA1172" s="159"/>
      <c r="CB1172" s="159"/>
      <c r="CC1172" s="159"/>
      <c r="CD1172" s="159"/>
    </row>
    <row r="1173" spans="2:82" s="163" customFormat="1" x14ac:dyDescent="0.2">
      <c r="B1173" s="159"/>
      <c r="C1173" s="159"/>
      <c r="D1173" s="159"/>
      <c r="E1173" s="159"/>
      <c r="F1173" s="159"/>
      <c r="G1173" s="159"/>
      <c r="H1173" s="159"/>
      <c r="I1173" s="159"/>
      <c r="J1173" s="159"/>
      <c r="K1173" s="159"/>
      <c r="L1173" s="159"/>
      <c r="M1173" s="159"/>
      <c r="N1173" s="159"/>
      <c r="O1173" s="159"/>
      <c r="P1173" s="159"/>
      <c r="Q1173" s="159"/>
      <c r="R1173" s="159"/>
      <c r="S1173" s="159"/>
      <c r="T1173" s="159"/>
      <c r="U1173" s="159"/>
      <c r="V1173" s="159"/>
      <c r="W1173" s="159"/>
      <c r="X1173" s="159"/>
      <c r="Y1173" s="159"/>
      <c r="Z1173" s="159"/>
      <c r="AA1173" s="159"/>
      <c r="AB1173" s="159"/>
      <c r="AC1173" s="159"/>
      <c r="AD1173" s="159"/>
      <c r="AE1173" s="159"/>
      <c r="AF1173" s="159"/>
      <c r="AG1173" s="159"/>
      <c r="AH1173" s="159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159"/>
      <c r="AX1173" s="159"/>
      <c r="AY1173" s="159"/>
      <c r="AZ1173" s="159"/>
      <c r="BA1173" s="159"/>
      <c r="BB1173" s="159"/>
      <c r="BC1173" s="159"/>
      <c r="BD1173" s="159"/>
      <c r="BE1173" s="159"/>
      <c r="BF1173" s="159"/>
      <c r="BG1173" s="159"/>
      <c r="BH1173" s="159"/>
      <c r="BI1173" s="159"/>
      <c r="BJ1173" s="159"/>
      <c r="BK1173" s="159"/>
      <c r="BL1173" s="159"/>
      <c r="BM1173" s="159"/>
      <c r="BN1173" s="159"/>
      <c r="BO1173" s="159"/>
      <c r="BP1173" s="159"/>
      <c r="BQ1173" s="159"/>
      <c r="BR1173" s="159"/>
      <c r="BS1173" s="159"/>
      <c r="BT1173" s="159"/>
      <c r="BU1173" s="159"/>
      <c r="BV1173" s="159"/>
      <c r="BW1173" s="159"/>
      <c r="BX1173" s="159"/>
      <c r="BY1173" s="159"/>
      <c r="BZ1173" s="159"/>
      <c r="CA1173" s="159"/>
      <c r="CB1173" s="159"/>
      <c r="CC1173" s="159"/>
      <c r="CD1173" s="159"/>
    </row>
    <row r="1174" spans="2:82" s="163" customFormat="1" x14ac:dyDescent="0.2">
      <c r="B1174" s="159"/>
      <c r="C1174" s="159"/>
      <c r="D1174" s="159"/>
      <c r="E1174" s="159"/>
      <c r="F1174" s="159"/>
      <c r="G1174" s="159"/>
      <c r="H1174" s="159"/>
      <c r="I1174" s="159"/>
      <c r="J1174" s="159"/>
      <c r="K1174" s="159"/>
      <c r="L1174" s="159"/>
      <c r="M1174" s="159"/>
      <c r="N1174" s="159"/>
      <c r="O1174" s="159"/>
      <c r="P1174" s="159"/>
      <c r="Q1174" s="159"/>
      <c r="R1174" s="159"/>
      <c r="S1174" s="159"/>
      <c r="T1174" s="159"/>
      <c r="U1174" s="159"/>
      <c r="V1174" s="159"/>
      <c r="W1174" s="159"/>
      <c r="X1174" s="159"/>
      <c r="Y1174" s="159"/>
      <c r="Z1174" s="159"/>
      <c r="AA1174" s="159"/>
      <c r="AB1174" s="159"/>
      <c r="AC1174" s="159"/>
      <c r="AD1174" s="159"/>
      <c r="AE1174" s="159"/>
      <c r="AF1174" s="159"/>
      <c r="AG1174" s="159"/>
      <c r="AH1174" s="159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  <c r="BD1174" s="159"/>
      <c r="BE1174" s="159"/>
      <c r="BF1174" s="159"/>
      <c r="BG1174" s="159"/>
      <c r="BH1174" s="159"/>
      <c r="BI1174" s="159"/>
      <c r="BJ1174" s="159"/>
      <c r="BK1174" s="159"/>
      <c r="BL1174" s="159"/>
      <c r="BM1174" s="159"/>
      <c r="BN1174" s="159"/>
      <c r="BO1174" s="159"/>
      <c r="BP1174" s="159"/>
      <c r="BQ1174" s="159"/>
      <c r="BR1174" s="159"/>
      <c r="BS1174" s="159"/>
      <c r="BT1174" s="159"/>
      <c r="BU1174" s="159"/>
      <c r="BV1174" s="159"/>
      <c r="BW1174" s="159"/>
      <c r="BX1174" s="159"/>
      <c r="BY1174" s="159"/>
      <c r="BZ1174" s="159"/>
      <c r="CA1174" s="159"/>
      <c r="CB1174" s="159"/>
      <c r="CC1174" s="159"/>
      <c r="CD1174" s="159"/>
    </row>
    <row r="1175" spans="2:82" s="163" customFormat="1" x14ac:dyDescent="0.2">
      <c r="B1175" s="159"/>
      <c r="C1175" s="159"/>
      <c r="D1175" s="159"/>
      <c r="E1175" s="159"/>
      <c r="F1175" s="159"/>
      <c r="G1175" s="159"/>
      <c r="H1175" s="159"/>
      <c r="I1175" s="159"/>
      <c r="J1175" s="159"/>
      <c r="K1175" s="159"/>
      <c r="L1175" s="159"/>
      <c r="M1175" s="159"/>
      <c r="N1175" s="159"/>
      <c r="O1175" s="159"/>
      <c r="P1175" s="159"/>
      <c r="Q1175" s="159"/>
      <c r="R1175" s="159"/>
      <c r="S1175" s="159"/>
      <c r="T1175" s="159"/>
      <c r="U1175" s="159"/>
      <c r="V1175" s="159"/>
      <c r="W1175" s="159"/>
      <c r="X1175" s="159"/>
      <c r="Y1175" s="159"/>
      <c r="Z1175" s="159"/>
      <c r="AA1175" s="159"/>
      <c r="AB1175" s="159"/>
      <c r="AC1175" s="159"/>
      <c r="AD1175" s="159"/>
      <c r="AE1175" s="159"/>
      <c r="AF1175" s="159"/>
      <c r="AG1175" s="159"/>
      <c r="AH1175" s="159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  <c r="BD1175" s="159"/>
      <c r="BE1175" s="159"/>
      <c r="BF1175" s="159"/>
      <c r="BG1175" s="159"/>
      <c r="BH1175" s="159"/>
      <c r="BI1175" s="159"/>
      <c r="BJ1175" s="159"/>
      <c r="BK1175" s="159"/>
      <c r="BL1175" s="159"/>
      <c r="BM1175" s="159"/>
      <c r="BN1175" s="159"/>
      <c r="BO1175" s="159"/>
      <c r="BP1175" s="159"/>
      <c r="BQ1175" s="159"/>
      <c r="BR1175" s="159"/>
      <c r="BS1175" s="159"/>
      <c r="BT1175" s="159"/>
      <c r="BU1175" s="159"/>
      <c r="BV1175" s="159"/>
      <c r="BW1175" s="159"/>
      <c r="BX1175" s="159"/>
      <c r="BY1175" s="159"/>
      <c r="BZ1175" s="159"/>
      <c r="CA1175" s="159"/>
      <c r="CB1175" s="159"/>
      <c r="CC1175" s="159"/>
      <c r="CD1175" s="159"/>
    </row>
    <row r="1176" spans="2:82" s="163" customFormat="1" x14ac:dyDescent="0.2">
      <c r="B1176" s="159"/>
      <c r="C1176" s="159"/>
      <c r="D1176" s="159"/>
      <c r="E1176" s="159"/>
      <c r="F1176" s="159"/>
      <c r="G1176" s="159"/>
      <c r="H1176" s="159"/>
      <c r="I1176" s="159"/>
      <c r="J1176" s="159"/>
      <c r="K1176" s="159"/>
      <c r="L1176" s="159"/>
      <c r="M1176" s="159"/>
      <c r="N1176" s="159"/>
      <c r="O1176" s="159"/>
      <c r="P1176" s="159"/>
      <c r="Q1176" s="159"/>
      <c r="R1176" s="159"/>
      <c r="S1176" s="159"/>
      <c r="T1176" s="159"/>
      <c r="U1176" s="159"/>
      <c r="V1176" s="159"/>
      <c r="W1176" s="159"/>
      <c r="X1176" s="159"/>
      <c r="Y1176" s="159"/>
      <c r="Z1176" s="159"/>
      <c r="AA1176" s="159"/>
      <c r="AB1176" s="159"/>
      <c r="AC1176" s="159"/>
      <c r="AD1176" s="159"/>
      <c r="AE1176" s="159"/>
      <c r="AF1176" s="159"/>
      <c r="AG1176" s="159"/>
      <c r="AH1176" s="159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  <c r="BD1176" s="159"/>
      <c r="BE1176" s="159"/>
      <c r="BF1176" s="159"/>
      <c r="BG1176" s="159"/>
      <c r="BH1176" s="159"/>
      <c r="BI1176" s="159"/>
      <c r="BJ1176" s="159"/>
      <c r="BK1176" s="159"/>
      <c r="BL1176" s="159"/>
      <c r="BM1176" s="159"/>
      <c r="BN1176" s="159"/>
      <c r="BO1176" s="159"/>
      <c r="BP1176" s="159"/>
      <c r="BQ1176" s="159"/>
      <c r="BR1176" s="159"/>
      <c r="BS1176" s="159"/>
      <c r="BT1176" s="159"/>
      <c r="BU1176" s="159"/>
      <c r="BV1176" s="159"/>
      <c r="BW1176" s="159"/>
      <c r="BX1176" s="159"/>
      <c r="BY1176" s="159"/>
      <c r="BZ1176" s="159"/>
      <c r="CA1176" s="159"/>
      <c r="CB1176" s="159"/>
      <c r="CC1176" s="159"/>
      <c r="CD1176" s="159"/>
    </row>
    <row r="1177" spans="2:82" s="163" customFormat="1" x14ac:dyDescent="0.2">
      <c r="B1177" s="159"/>
      <c r="C1177" s="159"/>
      <c r="D1177" s="159"/>
      <c r="E1177" s="159"/>
      <c r="F1177" s="159"/>
      <c r="G1177" s="159"/>
      <c r="H1177" s="159"/>
      <c r="I1177" s="159"/>
      <c r="J1177" s="159"/>
      <c r="K1177" s="159"/>
      <c r="L1177" s="159"/>
      <c r="M1177" s="159"/>
      <c r="N1177" s="159"/>
      <c r="O1177" s="159"/>
      <c r="P1177" s="159"/>
      <c r="Q1177" s="159"/>
      <c r="R1177" s="159"/>
      <c r="S1177" s="159"/>
      <c r="T1177" s="159"/>
      <c r="U1177" s="159"/>
      <c r="V1177" s="159"/>
      <c r="W1177" s="159"/>
      <c r="X1177" s="159"/>
      <c r="Y1177" s="159"/>
      <c r="Z1177" s="159"/>
      <c r="AA1177" s="159"/>
      <c r="AB1177" s="159"/>
      <c r="AC1177" s="159"/>
      <c r="AD1177" s="159"/>
      <c r="AE1177" s="159"/>
      <c r="AF1177" s="159"/>
      <c r="AG1177" s="159"/>
      <c r="AH1177" s="159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  <c r="BD1177" s="159"/>
      <c r="BE1177" s="159"/>
      <c r="BF1177" s="159"/>
      <c r="BG1177" s="159"/>
      <c r="BH1177" s="159"/>
      <c r="BI1177" s="159"/>
      <c r="BJ1177" s="159"/>
      <c r="BK1177" s="159"/>
      <c r="BL1177" s="159"/>
      <c r="BM1177" s="159"/>
      <c r="BN1177" s="159"/>
      <c r="BO1177" s="159"/>
      <c r="BP1177" s="159"/>
      <c r="BQ1177" s="159"/>
      <c r="BR1177" s="159"/>
      <c r="BS1177" s="159"/>
      <c r="BT1177" s="159"/>
      <c r="BU1177" s="159"/>
      <c r="BV1177" s="159"/>
      <c r="BW1177" s="159"/>
      <c r="BX1177" s="159"/>
      <c r="BY1177" s="159"/>
      <c r="BZ1177" s="159"/>
      <c r="CA1177" s="159"/>
      <c r="CB1177" s="159"/>
      <c r="CC1177" s="159"/>
      <c r="CD1177" s="159"/>
    </row>
    <row r="1178" spans="2:82" s="163" customFormat="1" x14ac:dyDescent="0.2">
      <c r="B1178" s="159"/>
      <c r="C1178" s="159"/>
      <c r="D1178" s="159"/>
      <c r="E1178" s="159"/>
      <c r="F1178" s="159"/>
      <c r="G1178" s="159"/>
      <c r="H1178" s="159"/>
      <c r="I1178" s="159"/>
      <c r="J1178" s="159"/>
      <c r="K1178" s="159"/>
      <c r="L1178" s="159"/>
      <c r="M1178" s="159"/>
      <c r="N1178" s="159"/>
      <c r="O1178" s="159"/>
      <c r="P1178" s="159"/>
      <c r="Q1178" s="159"/>
      <c r="R1178" s="159"/>
      <c r="S1178" s="159"/>
      <c r="T1178" s="159"/>
      <c r="U1178" s="159"/>
      <c r="V1178" s="159"/>
      <c r="W1178" s="159"/>
      <c r="X1178" s="159"/>
      <c r="Y1178" s="159"/>
      <c r="Z1178" s="159"/>
      <c r="AA1178" s="159"/>
      <c r="AB1178" s="159"/>
      <c r="AC1178" s="159"/>
      <c r="AD1178" s="159"/>
      <c r="AE1178" s="159"/>
      <c r="AF1178" s="159"/>
      <c r="AG1178" s="159"/>
      <c r="AH1178" s="159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  <c r="BD1178" s="159"/>
      <c r="BE1178" s="159"/>
      <c r="BF1178" s="159"/>
      <c r="BG1178" s="159"/>
      <c r="BH1178" s="159"/>
      <c r="BI1178" s="159"/>
      <c r="BJ1178" s="159"/>
      <c r="BK1178" s="159"/>
      <c r="BL1178" s="159"/>
      <c r="BM1178" s="159"/>
      <c r="BN1178" s="159"/>
      <c r="BO1178" s="159"/>
      <c r="BP1178" s="159"/>
      <c r="BQ1178" s="159"/>
      <c r="BR1178" s="159"/>
      <c r="BS1178" s="159"/>
      <c r="BT1178" s="159"/>
      <c r="BU1178" s="159"/>
      <c r="BV1178" s="159"/>
      <c r="BW1178" s="159"/>
      <c r="BX1178" s="159"/>
      <c r="BY1178" s="159"/>
      <c r="BZ1178" s="159"/>
      <c r="CA1178" s="159"/>
      <c r="CB1178" s="159"/>
      <c r="CC1178" s="159"/>
      <c r="CD1178" s="159"/>
    </row>
    <row r="1179" spans="2:82" s="163" customFormat="1" x14ac:dyDescent="0.2">
      <c r="B1179" s="159"/>
      <c r="C1179" s="159"/>
      <c r="D1179" s="159"/>
      <c r="E1179" s="159"/>
      <c r="F1179" s="159"/>
      <c r="G1179" s="159"/>
      <c r="H1179" s="159"/>
      <c r="I1179" s="159"/>
      <c r="J1179" s="159"/>
      <c r="K1179" s="159"/>
      <c r="L1179" s="159"/>
      <c r="M1179" s="159"/>
      <c r="N1179" s="159"/>
      <c r="O1179" s="159"/>
      <c r="P1179" s="159"/>
      <c r="Q1179" s="159"/>
      <c r="R1179" s="159"/>
      <c r="S1179" s="159"/>
      <c r="T1179" s="159"/>
      <c r="U1179" s="159"/>
      <c r="V1179" s="159"/>
      <c r="W1179" s="159"/>
      <c r="X1179" s="159"/>
      <c r="Y1179" s="159"/>
      <c r="Z1179" s="159"/>
      <c r="AA1179" s="159"/>
      <c r="AB1179" s="159"/>
      <c r="AC1179" s="159"/>
      <c r="AD1179" s="159"/>
      <c r="AE1179" s="159"/>
      <c r="AF1179" s="159"/>
      <c r="AG1179" s="159"/>
      <c r="AH1179" s="159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  <c r="BD1179" s="159"/>
      <c r="BE1179" s="159"/>
      <c r="BF1179" s="159"/>
      <c r="BG1179" s="159"/>
      <c r="BH1179" s="159"/>
      <c r="BI1179" s="159"/>
      <c r="BJ1179" s="159"/>
      <c r="BK1179" s="159"/>
      <c r="BL1179" s="159"/>
      <c r="BM1179" s="159"/>
      <c r="BN1179" s="159"/>
      <c r="BO1179" s="159"/>
      <c r="BP1179" s="159"/>
      <c r="BQ1179" s="159"/>
      <c r="BR1179" s="159"/>
      <c r="BS1179" s="159"/>
      <c r="BT1179" s="159"/>
      <c r="BU1179" s="159"/>
      <c r="BV1179" s="159"/>
      <c r="BW1179" s="159"/>
      <c r="BX1179" s="159"/>
      <c r="BY1179" s="159"/>
      <c r="BZ1179" s="159"/>
      <c r="CA1179" s="159"/>
      <c r="CB1179" s="159"/>
      <c r="CC1179" s="159"/>
      <c r="CD1179" s="159"/>
    </row>
    <row r="1180" spans="2:82" s="163" customFormat="1" x14ac:dyDescent="0.2">
      <c r="B1180" s="159"/>
      <c r="C1180" s="159"/>
      <c r="D1180" s="159"/>
      <c r="E1180" s="159"/>
      <c r="F1180" s="159"/>
      <c r="G1180" s="159"/>
      <c r="H1180" s="159"/>
      <c r="I1180" s="159"/>
      <c r="J1180" s="159"/>
      <c r="K1180" s="159"/>
      <c r="L1180" s="159"/>
      <c r="M1180" s="159"/>
      <c r="N1180" s="159"/>
      <c r="O1180" s="159"/>
      <c r="P1180" s="159"/>
      <c r="Q1180" s="159"/>
      <c r="R1180" s="159"/>
      <c r="S1180" s="159"/>
      <c r="T1180" s="159"/>
      <c r="U1180" s="159"/>
      <c r="V1180" s="159"/>
      <c r="W1180" s="159"/>
      <c r="X1180" s="159"/>
      <c r="Y1180" s="159"/>
      <c r="Z1180" s="159"/>
      <c r="AA1180" s="159"/>
      <c r="AB1180" s="159"/>
      <c r="AC1180" s="159"/>
      <c r="AD1180" s="159"/>
      <c r="AE1180" s="159"/>
      <c r="AF1180" s="159"/>
      <c r="AG1180" s="159"/>
      <c r="AH1180" s="159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  <c r="BD1180" s="159"/>
      <c r="BE1180" s="159"/>
      <c r="BF1180" s="159"/>
      <c r="BG1180" s="159"/>
      <c r="BH1180" s="159"/>
      <c r="BI1180" s="159"/>
      <c r="BJ1180" s="159"/>
      <c r="BK1180" s="159"/>
      <c r="BL1180" s="159"/>
      <c r="BM1180" s="159"/>
      <c r="BN1180" s="159"/>
      <c r="BO1180" s="159"/>
      <c r="BP1180" s="159"/>
      <c r="BQ1180" s="159"/>
      <c r="BR1180" s="159"/>
      <c r="BS1180" s="159"/>
      <c r="BT1180" s="159"/>
      <c r="BU1180" s="159"/>
      <c r="BV1180" s="159"/>
      <c r="BW1180" s="159"/>
      <c r="BX1180" s="159"/>
      <c r="BY1180" s="159"/>
      <c r="BZ1180" s="159"/>
      <c r="CA1180" s="159"/>
      <c r="CB1180" s="159"/>
      <c r="CC1180" s="159"/>
      <c r="CD1180" s="159"/>
    </row>
    <row r="1181" spans="2:82" s="163" customFormat="1" x14ac:dyDescent="0.2">
      <c r="B1181" s="159"/>
      <c r="C1181" s="159"/>
      <c r="D1181" s="159"/>
      <c r="E1181" s="159"/>
      <c r="F1181" s="159"/>
      <c r="G1181" s="159"/>
      <c r="H1181" s="159"/>
      <c r="I1181" s="159"/>
      <c r="J1181" s="159"/>
      <c r="K1181" s="159"/>
      <c r="L1181" s="159"/>
      <c r="M1181" s="159"/>
      <c r="N1181" s="159"/>
      <c r="O1181" s="159"/>
      <c r="P1181" s="159"/>
      <c r="Q1181" s="159"/>
      <c r="R1181" s="159"/>
      <c r="S1181" s="159"/>
      <c r="T1181" s="159"/>
      <c r="U1181" s="159"/>
      <c r="V1181" s="159"/>
      <c r="W1181" s="159"/>
      <c r="X1181" s="159"/>
      <c r="Y1181" s="159"/>
      <c r="Z1181" s="159"/>
      <c r="AA1181" s="159"/>
      <c r="AB1181" s="159"/>
      <c r="AC1181" s="159"/>
      <c r="AD1181" s="159"/>
      <c r="AE1181" s="159"/>
      <c r="AF1181" s="159"/>
      <c r="AG1181" s="159"/>
      <c r="AH1181" s="159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  <c r="BD1181" s="159"/>
      <c r="BE1181" s="159"/>
      <c r="BF1181" s="159"/>
      <c r="BG1181" s="159"/>
      <c r="BH1181" s="159"/>
      <c r="BI1181" s="159"/>
      <c r="BJ1181" s="159"/>
      <c r="BK1181" s="159"/>
      <c r="BL1181" s="159"/>
      <c r="BM1181" s="159"/>
      <c r="BN1181" s="159"/>
      <c r="BO1181" s="159"/>
      <c r="BP1181" s="159"/>
      <c r="BQ1181" s="159"/>
      <c r="BR1181" s="159"/>
      <c r="BS1181" s="159"/>
      <c r="BT1181" s="159"/>
      <c r="BU1181" s="159"/>
      <c r="BV1181" s="159"/>
      <c r="BW1181" s="159"/>
      <c r="BX1181" s="159"/>
      <c r="BY1181" s="159"/>
      <c r="BZ1181" s="159"/>
      <c r="CA1181" s="159"/>
      <c r="CB1181" s="159"/>
      <c r="CC1181" s="159"/>
      <c r="CD1181" s="159"/>
    </row>
    <row r="1182" spans="2:82" s="163" customFormat="1" x14ac:dyDescent="0.2">
      <c r="B1182" s="159"/>
      <c r="C1182" s="159"/>
      <c r="D1182" s="159"/>
      <c r="E1182" s="159"/>
      <c r="F1182" s="159"/>
      <c r="G1182" s="159"/>
      <c r="H1182" s="159"/>
      <c r="I1182" s="159"/>
      <c r="J1182" s="159"/>
      <c r="K1182" s="159"/>
      <c r="L1182" s="159"/>
      <c r="M1182" s="159"/>
      <c r="N1182" s="159"/>
      <c r="O1182" s="159"/>
      <c r="P1182" s="159"/>
      <c r="Q1182" s="159"/>
      <c r="R1182" s="159"/>
      <c r="S1182" s="159"/>
      <c r="T1182" s="159"/>
      <c r="U1182" s="159"/>
      <c r="V1182" s="159"/>
      <c r="W1182" s="159"/>
      <c r="X1182" s="159"/>
      <c r="Y1182" s="159"/>
      <c r="Z1182" s="159"/>
      <c r="AA1182" s="159"/>
      <c r="AB1182" s="159"/>
      <c r="AC1182" s="159"/>
      <c r="AD1182" s="159"/>
      <c r="AE1182" s="159"/>
      <c r="AF1182" s="159"/>
      <c r="AG1182" s="159"/>
      <c r="AH1182" s="159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  <c r="BD1182" s="159"/>
      <c r="BE1182" s="159"/>
      <c r="BF1182" s="159"/>
      <c r="BG1182" s="159"/>
      <c r="BH1182" s="159"/>
      <c r="BI1182" s="159"/>
      <c r="BJ1182" s="159"/>
      <c r="BK1182" s="159"/>
      <c r="BL1182" s="159"/>
      <c r="BM1182" s="159"/>
      <c r="BN1182" s="159"/>
      <c r="BO1182" s="159"/>
      <c r="BP1182" s="159"/>
      <c r="BQ1182" s="159"/>
      <c r="BR1182" s="159"/>
      <c r="BS1182" s="159"/>
      <c r="BT1182" s="159"/>
      <c r="BU1182" s="159"/>
      <c r="BV1182" s="159"/>
      <c r="BW1182" s="159"/>
      <c r="BX1182" s="159"/>
      <c r="BY1182" s="159"/>
      <c r="BZ1182" s="159"/>
      <c r="CA1182" s="159"/>
      <c r="CB1182" s="159"/>
      <c r="CC1182" s="159"/>
      <c r="CD1182" s="159"/>
    </row>
    <row r="1183" spans="2:82" s="163" customFormat="1" x14ac:dyDescent="0.2">
      <c r="B1183" s="159"/>
      <c r="C1183" s="159"/>
      <c r="D1183" s="159"/>
      <c r="E1183" s="159"/>
      <c r="F1183" s="159"/>
      <c r="G1183" s="159"/>
      <c r="H1183" s="159"/>
      <c r="I1183" s="159"/>
      <c r="J1183" s="159"/>
      <c r="K1183" s="159"/>
      <c r="L1183" s="159"/>
      <c r="M1183" s="159"/>
      <c r="N1183" s="159"/>
      <c r="O1183" s="159"/>
      <c r="P1183" s="159"/>
      <c r="Q1183" s="159"/>
      <c r="R1183" s="159"/>
      <c r="S1183" s="159"/>
      <c r="T1183" s="159"/>
      <c r="U1183" s="159"/>
      <c r="V1183" s="159"/>
      <c r="W1183" s="159"/>
      <c r="X1183" s="159"/>
      <c r="Y1183" s="159"/>
      <c r="Z1183" s="159"/>
      <c r="AA1183" s="159"/>
      <c r="AB1183" s="159"/>
      <c r="AC1183" s="159"/>
      <c r="AD1183" s="159"/>
      <c r="AE1183" s="159"/>
      <c r="AF1183" s="159"/>
      <c r="AG1183" s="159"/>
      <c r="AH1183" s="159"/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159"/>
      <c r="AX1183" s="159"/>
      <c r="AY1183" s="159"/>
      <c r="AZ1183" s="159"/>
      <c r="BA1183" s="159"/>
      <c r="BB1183" s="159"/>
      <c r="BC1183" s="159"/>
      <c r="BD1183" s="159"/>
      <c r="BE1183" s="159"/>
      <c r="BF1183" s="159"/>
      <c r="BG1183" s="159"/>
      <c r="BH1183" s="159"/>
      <c r="BI1183" s="159"/>
      <c r="BJ1183" s="159"/>
      <c r="BK1183" s="159"/>
      <c r="BL1183" s="159"/>
      <c r="BM1183" s="159"/>
      <c r="BN1183" s="159"/>
      <c r="BO1183" s="159"/>
      <c r="BP1183" s="159"/>
      <c r="BQ1183" s="159"/>
      <c r="BR1183" s="159"/>
      <c r="BS1183" s="159"/>
      <c r="BT1183" s="159"/>
      <c r="BU1183" s="159"/>
      <c r="BV1183" s="159"/>
      <c r="BW1183" s="159"/>
      <c r="BX1183" s="159"/>
      <c r="BY1183" s="159"/>
      <c r="BZ1183" s="159"/>
      <c r="CA1183" s="159"/>
      <c r="CB1183" s="159"/>
      <c r="CC1183" s="159"/>
      <c r="CD1183" s="159"/>
    </row>
    <row r="1184" spans="2:82" s="163" customFormat="1" x14ac:dyDescent="0.2">
      <c r="B1184" s="159"/>
      <c r="C1184" s="159"/>
      <c r="D1184" s="159"/>
      <c r="E1184" s="159"/>
      <c r="F1184" s="159"/>
      <c r="G1184" s="159"/>
      <c r="H1184" s="159"/>
      <c r="I1184" s="159"/>
      <c r="J1184" s="159"/>
      <c r="K1184" s="159"/>
      <c r="L1184" s="159"/>
      <c r="M1184" s="159"/>
      <c r="N1184" s="159"/>
      <c r="O1184" s="159"/>
      <c r="P1184" s="159"/>
      <c r="Q1184" s="159"/>
      <c r="R1184" s="159"/>
      <c r="S1184" s="159"/>
      <c r="T1184" s="159"/>
      <c r="U1184" s="159"/>
      <c r="V1184" s="159"/>
      <c r="W1184" s="159"/>
      <c r="X1184" s="159"/>
      <c r="Y1184" s="159"/>
      <c r="Z1184" s="159"/>
      <c r="AA1184" s="159"/>
      <c r="AB1184" s="159"/>
      <c r="AC1184" s="159"/>
      <c r="AD1184" s="159"/>
      <c r="AE1184" s="159"/>
      <c r="AF1184" s="159"/>
      <c r="AG1184" s="159"/>
      <c r="AH1184" s="159"/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159"/>
      <c r="AX1184" s="159"/>
      <c r="AY1184" s="159"/>
      <c r="AZ1184" s="159"/>
      <c r="BA1184" s="159"/>
      <c r="BB1184" s="159"/>
      <c r="BC1184" s="159"/>
      <c r="BD1184" s="159"/>
      <c r="BE1184" s="159"/>
      <c r="BF1184" s="159"/>
      <c r="BG1184" s="159"/>
      <c r="BH1184" s="159"/>
      <c r="BI1184" s="159"/>
      <c r="BJ1184" s="159"/>
      <c r="BK1184" s="159"/>
      <c r="BL1184" s="159"/>
      <c r="BM1184" s="159"/>
      <c r="BN1184" s="159"/>
      <c r="BO1184" s="159"/>
      <c r="BP1184" s="159"/>
      <c r="BQ1184" s="159"/>
      <c r="BR1184" s="159"/>
      <c r="BS1184" s="159"/>
      <c r="BT1184" s="159"/>
      <c r="BU1184" s="159"/>
      <c r="BV1184" s="159"/>
      <c r="BW1184" s="159"/>
      <c r="BX1184" s="159"/>
      <c r="BY1184" s="159"/>
      <c r="BZ1184" s="159"/>
      <c r="CA1184" s="159"/>
      <c r="CB1184" s="159"/>
      <c r="CC1184" s="159"/>
      <c r="CD1184" s="159"/>
    </row>
    <row r="1185" spans="2:82" s="163" customFormat="1" x14ac:dyDescent="0.2">
      <c r="B1185" s="159"/>
      <c r="C1185" s="159"/>
      <c r="D1185" s="159"/>
      <c r="E1185" s="159"/>
      <c r="F1185" s="159"/>
      <c r="G1185" s="159"/>
      <c r="H1185" s="159"/>
      <c r="I1185" s="159"/>
      <c r="J1185" s="159"/>
      <c r="K1185" s="159"/>
      <c r="L1185" s="159"/>
      <c r="M1185" s="159"/>
      <c r="N1185" s="159"/>
      <c r="O1185" s="159"/>
      <c r="P1185" s="159"/>
      <c r="Q1185" s="159"/>
      <c r="R1185" s="159"/>
      <c r="S1185" s="159"/>
      <c r="T1185" s="159"/>
      <c r="U1185" s="159"/>
      <c r="V1185" s="159"/>
      <c r="W1185" s="159"/>
      <c r="X1185" s="159"/>
      <c r="Y1185" s="159"/>
      <c r="Z1185" s="159"/>
      <c r="AA1185" s="159"/>
      <c r="AB1185" s="159"/>
      <c r="AC1185" s="159"/>
      <c r="AD1185" s="159"/>
      <c r="AE1185" s="159"/>
      <c r="AF1185" s="159"/>
      <c r="AG1185" s="159"/>
      <c r="AH1185" s="159"/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159"/>
      <c r="AX1185" s="159"/>
      <c r="AY1185" s="159"/>
      <c r="AZ1185" s="159"/>
      <c r="BA1185" s="159"/>
      <c r="BB1185" s="159"/>
      <c r="BC1185" s="159"/>
      <c r="BD1185" s="159"/>
      <c r="BE1185" s="159"/>
      <c r="BF1185" s="159"/>
      <c r="BG1185" s="159"/>
      <c r="BH1185" s="159"/>
      <c r="BI1185" s="159"/>
      <c r="BJ1185" s="159"/>
      <c r="BK1185" s="159"/>
      <c r="BL1185" s="159"/>
      <c r="BM1185" s="159"/>
      <c r="BN1185" s="159"/>
      <c r="BO1185" s="159"/>
      <c r="BP1185" s="159"/>
      <c r="BQ1185" s="159"/>
      <c r="BR1185" s="159"/>
      <c r="BS1185" s="159"/>
      <c r="BT1185" s="159"/>
      <c r="BU1185" s="159"/>
      <c r="BV1185" s="159"/>
      <c r="BW1185" s="159"/>
      <c r="BX1185" s="159"/>
      <c r="BY1185" s="159"/>
      <c r="BZ1185" s="159"/>
      <c r="CA1185" s="159"/>
      <c r="CB1185" s="159"/>
      <c r="CC1185" s="159"/>
      <c r="CD1185" s="159"/>
    </row>
    <row r="1186" spans="2:82" s="163" customFormat="1" x14ac:dyDescent="0.2">
      <c r="B1186" s="159"/>
      <c r="C1186" s="159"/>
      <c r="D1186" s="159"/>
      <c r="E1186" s="159"/>
      <c r="F1186" s="159"/>
      <c r="G1186" s="159"/>
      <c r="H1186" s="159"/>
      <c r="I1186" s="159"/>
      <c r="J1186" s="159"/>
      <c r="K1186" s="159"/>
      <c r="L1186" s="159"/>
      <c r="M1186" s="159"/>
      <c r="N1186" s="159"/>
      <c r="O1186" s="159"/>
      <c r="P1186" s="159"/>
      <c r="Q1186" s="159"/>
      <c r="R1186" s="159"/>
      <c r="S1186" s="159"/>
      <c r="T1186" s="159"/>
      <c r="U1186" s="159"/>
      <c r="V1186" s="159"/>
      <c r="W1186" s="159"/>
      <c r="X1186" s="159"/>
      <c r="Y1186" s="159"/>
      <c r="Z1186" s="159"/>
      <c r="AA1186" s="159"/>
      <c r="AB1186" s="159"/>
      <c r="AC1186" s="159"/>
      <c r="AD1186" s="159"/>
      <c r="AE1186" s="159"/>
      <c r="AF1186" s="159"/>
      <c r="AG1186" s="159"/>
      <c r="AH1186" s="159"/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159"/>
      <c r="AX1186" s="159"/>
      <c r="AY1186" s="159"/>
      <c r="AZ1186" s="159"/>
      <c r="BA1186" s="159"/>
      <c r="BB1186" s="159"/>
      <c r="BC1186" s="159"/>
      <c r="BD1186" s="159"/>
      <c r="BE1186" s="159"/>
      <c r="BF1186" s="159"/>
      <c r="BG1186" s="159"/>
      <c r="BH1186" s="159"/>
      <c r="BI1186" s="159"/>
      <c r="BJ1186" s="159"/>
      <c r="BK1186" s="159"/>
      <c r="BL1186" s="159"/>
      <c r="BM1186" s="159"/>
      <c r="BN1186" s="159"/>
      <c r="BO1186" s="159"/>
      <c r="BP1186" s="159"/>
      <c r="BQ1186" s="159"/>
      <c r="BR1186" s="159"/>
      <c r="BS1186" s="159"/>
      <c r="BT1186" s="159"/>
      <c r="BU1186" s="159"/>
      <c r="BV1186" s="159"/>
      <c r="BW1186" s="159"/>
      <c r="BX1186" s="159"/>
      <c r="BY1186" s="159"/>
      <c r="BZ1186" s="159"/>
      <c r="CA1186" s="159"/>
      <c r="CB1186" s="159"/>
      <c r="CC1186" s="159"/>
      <c r="CD1186" s="159"/>
    </row>
    <row r="1187" spans="2:82" s="163" customFormat="1" x14ac:dyDescent="0.2">
      <c r="B1187" s="159"/>
      <c r="C1187" s="159"/>
      <c r="D1187" s="159"/>
      <c r="E1187" s="159"/>
      <c r="F1187" s="159"/>
      <c r="G1187" s="159"/>
      <c r="H1187" s="159"/>
      <c r="I1187" s="159"/>
      <c r="J1187" s="159"/>
      <c r="K1187" s="159"/>
      <c r="L1187" s="159"/>
      <c r="M1187" s="159"/>
      <c r="N1187" s="159"/>
      <c r="O1187" s="159"/>
      <c r="P1187" s="159"/>
      <c r="Q1187" s="159"/>
      <c r="R1187" s="159"/>
      <c r="S1187" s="159"/>
      <c r="T1187" s="159"/>
      <c r="U1187" s="159"/>
      <c r="V1187" s="159"/>
      <c r="W1187" s="159"/>
      <c r="X1187" s="159"/>
      <c r="Y1187" s="159"/>
      <c r="Z1187" s="159"/>
      <c r="AA1187" s="159"/>
      <c r="AB1187" s="159"/>
      <c r="AC1187" s="159"/>
      <c r="AD1187" s="159"/>
      <c r="AE1187" s="159"/>
      <c r="AF1187" s="159"/>
      <c r="AG1187" s="159"/>
      <c r="AH1187" s="159"/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159"/>
      <c r="AX1187" s="159"/>
      <c r="AY1187" s="159"/>
      <c r="AZ1187" s="159"/>
      <c r="BA1187" s="159"/>
      <c r="BB1187" s="159"/>
      <c r="BC1187" s="159"/>
      <c r="BD1187" s="159"/>
      <c r="BE1187" s="159"/>
      <c r="BF1187" s="159"/>
      <c r="BG1187" s="159"/>
      <c r="BH1187" s="159"/>
      <c r="BI1187" s="159"/>
      <c r="BJ1187" s="159"/>
      <c r="BK1187" s="159"/>
      <c r="BL1187" s="159"/>
      <c r="BM1187" s="159"/>
      <c r="BN1187" s="159"/>
      <c r="BO1187" s="159"/>
      <c r="BP1187" s="159"/>
      <c r="BQ1187" s="159"/>
      <c r="BR1187" s="159"/>
      <c r="BS1187" s="159"/>
      <c r="BT1187" s="159"/>
      <c r="BU1187" s="159"/>
      <c r="BV1187" s="159"/>
      <c r="BW1187" s="159"/>
      <c r="BX1187" s="159"/>
      <c r="BY1187" s="159"/>
      <c r="BZ1187" s="159"/>
      <c r="CA1187" s="159"/>
      <c r="CB1187" s="159"/>
      <c r="CC1187" s="159"/>
      <c r="CD1187" s="159"/>
    </row>
    <row r="1188" spans="2:82" s="163" customFormat="1" x14ac:dyDescent="0.2">
      <c r="B1188" s="159"/>
      <c r="C1188" s="159"/>
      <c r="D1188" s="159"/>
      <c r="E1188" s="159"/>
      <c r="F1188" s="159"/>
      <c r="G1188" s="159"/>
      <c r="H1188" s="159"/>
      <c r="I1188" s="159"/>
      <c r="J1188" s="159"/>
      <c r="K1188" s="159"/>
      <c r="L1188" s="159"/>
      <c r="M1188" s="159"/>
      <c r="N1188" s="159"/>
      <c r="O1188" s="159"/>
      <c r="P1188" s="159"/>
      <c r="Q1188" s="159"/>
      <c r="R1188" s="159"/>
      <c r="S1188" s="159"/>
      <c r="T1188" s="159"/>
      <c r="U1188" s="159"/>
      <c r="V1188" s="159"/>
      <c r="W1188" s="159"/>
      <c r="X1188" s="159"/>
      <c r="Y1188" s="159"/>
      <c r="Z1188" s="159"/>
      <c r="AA1188" s="159"/>
      <c r="AB1188" s="159"/>
      <c r="AC1188" s="159"/>
      <c r="AD1188" s="159"/>
      <c r="AE1188" s="159"/>
      <c r="AF1188" s="159"/>
      <c r="AG1188" s="159"/>
      <c r="AH1188" s="159"/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159"/>
      <c r="AX1188" s="159"/>
      <c r="AY1188" s="159"/>
      <c r="AZ1188" s="159"/>
      <c r="BA1188" s="159"/>
      <c r="BB1188" s="159"/>
      <c r="BC1188" s="159"/>
      <c r="BD1188" s="159"/>
      <c r="BE1188" s="159"/>
      <c r="BF1188" s="159"/>
      <c r="BG1188" s="159"/>
      <c r="BH1188" s="159"/>
      <c r="BI1188" s="159"/>
      <c r="BJ1188" s="159"/>
      <c r="BK1188" s="159"/>
      <c r="BL1188" s="159"/>
      <c r="BM1188" s="159"/>
      <c r="BN1188" s="159"/>
      <c r="BO1188" s="159"/>
      <c r="BP1188" s="159"/>
      <c r="BQ1188" s="159"/>
      <c r="BR1188" s="159"/>
      <c r="BS1188" s="159"/>
      <c r="BT1188" s="159"/>
      <c r="BU1188" s="159"/>
      <c r="BV1188" s="159"/>
      <c r="BW1188" s="159"/>
      <c r="BX1188" s="159"/>
      <c r="BY1188" s="159"/>
      <c r="BZ1188" s="159"/>
      <c r="CA1188" s="159"/>
      <c r="CB1188" s="159"/>
      <c r="CC1188" s="159"/>
      <c r="CD1188" s="159"/>
    </row>
    <row r="1189" spans="2:82" s="163" customFormat="1" x14ac:dyDescent="0.2">
      <c r="B1189" s="159"/>
      <c r="C1189" s="159"/>
      <c r="D1189" s="159"/>
      <c r="E1189" s="159"/>
      <c r="F1189" s="159"/>
      <c r="G1189" s="159"/>
      <c r="H1189" s="159"/>
      <c r="I1189" s="159"/>
      <c r="J1189" s="159"/>
      <c r="K1189" s="159"/>
      <c r="L1189" s="159"/>
      <c r="M1189" s="159"/>
      <c r="N1189" s="159"/>
      <c r="O1189" s="159"/>
      <c r="P1189" s="159"/>
      <c r="Q1189" s="159"/>
      <c r="R1189" s="159"/>
      <c r="S1189" s="159"/>
      <c r="T1189" s="159"/>
      <c r="U1189" s="159"/>
      <c r="V1189" s="159"/>
      <c r="W1189" s="159"/>
      <c r="X1189" s="159"/>
      <c r="Y1189" s="159"/>
      <c r="Z1189" s="159"/>
      <c r="AA1189" s="159"/>
      <c r="AB1189" s="159"/>
      <c r="AC1189" s="159"/>
      <c r="AD1189" s="159"/>
      <c r="AE1189" s="159"/>
      <c r="AF1189" s="159"/>
      <c r="AG1189" s="159"/>
      <c r="AH1189" s="159"/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159"/>
      <c r="AX1189" s="159"/>
      <c r="AY1189" s="159"/>
      <c r="AZ1189" s="159"/>
      <c r="BA1189" s="159"/>
      <c r="BB1189" s="159"/>
      <c r="BC1189" s="159"/>
      <c r="BD1189" s="159"/>
      <c r="BE1189" s="159"/>
      <c r="BF1189" s="159"/>
      <c r="BG1189" s="159"/>
      <c r="BH1189" s="159"/>
      <c r="BI1189" s="159"/>
      <c r="BJ1189" s="159"/>
      <c r="BK1189" s="159"/>
      <c r="BL1189" s="159"/>
      <c r="BM1189" s="159"/>
      <c r="BN1189" s="159"/>
      <c r="BO1189" s="159"/>
      <c r="BP1189" s="159"/>
      <c r="BQ1189" s="159"/>
      <c r="BR1189" s="159"/>
      <c r="BS1189" s="159"/>
      <c r="BT1189" s="159"/>
      <c r="BU1189" s="159"/>
      <c r="BV1189" s="159"/>
      <c r="BW1189" s="159"/>
      <c r="BX1189" s="159"/>
      <c r="BY1189" s="159"/>
      <c r="BZ1189" s="159"/>
      <c r="CA1189" s="159"/>
      <c r="CB1189" s="159"/>
      <c r="CC1189" s="159"/>
      <c r="CD1189" s="159"/>
    </row>
    <row r="1190" spans="2:82" s="163" customFormat="1" x14ac:dyDescent="0.2">
      <c r="B1190" s="159"/>
      <c r="C1190" s="159"/>
      <c r="D1190" s="159"/>
      <c r="E1190" s="159"/>
      <c r="F1190" s="159"/>
      <c r="G1190" s="159"/>
      <c r="H1190" s="159"/>
      <c r="I1190" s="159"/>
      <c r="J1190" s="159"/>
      <c r="K1190" s="159"/>
      <c r="L1190" s="159"/>
      <c r="M1190" s="159"/>
      <c r="N1190" s="159"/>
      <c r="O1190" s="159"/>
      <c r="P1190" s="159"/>
      <c r="Q1190" s="159"/>
      <c r="R1190" s="159"/>
      <c r="S1190" s="159"/>
      <c r="T1190" s="159"/>
      <c r="U1190" s="159"/>
      <c r="V1190" s="159"/>
      <c r="W1190" s="159"/>
      <c r="X1190" s="159"/>
      <c r="Y1190" s="159"/>
      <c r="Z1190" s="159"/>
      <c r="AA1190" s="159"/>
      <c r="AB1190" s="159"/>
      <c r="AC1190" s="159"/>
      <c r="AD1190" s="159"/>
      <c r="AE1190" s="159"/>
      <c r="AF1190" s="159"/>
      <c r="AG1190" s="159"/>
      <c r="AH1190" s="159"/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159"/>
      <c r="AX1190" s="159"/>
      <c r="AY1190" s="159"/>
      <c r="AZ1190" s="159"/>
      <c r="BA1190" s="159"/>
      <c r="BB1190" s="159"/>
      <c r="BC1190" s="159"/>
      <c r="BD1190" s="159"/>
      <c r="BE1190" s="159"/>
      <c r="BF1190" s="159"/>
      <c r="BG1190" s="159"/>
      <c r="BH1190" s="159"/>
      <c r="BI1190" s="159"/>
      <c r="BJ1190" s="159"/>
      <c r="BK1190" s="159"/>
      <c r="BL1190" s="159"/>
      <c r="BM1190" s="159"/>
      <c r="BN1190" s="159"/>
      <c r="BO1190" s="159"/>
      <c r="BP1190" s="159"/>
      <c r="BQ1190" s="159"/>
      <c r="BR1190" s="159"/>
      <c r="BS1190" s="159"/>
      <c r="BT1190" s="159"/>
      <c r="BU1190" s="159"/>
      <c r="BV1190" s="159"/>
      <c r="BW1190" s="159"/>
      <c r="BX1190" s="159"/>
      <c r="BY1190" s="159"/>
      <c r="BZ1190" s="159"/>
      <c r="CA1190" s="159"/>
      <c r="CB1190" s="159"/>
      <c r="CC1190" s="159"/>
      <c r="CD1190" s="159"/>
    </row>
    <row r="1191" spans="2:82" s="163" customFormat="1" x14ac:dyDescent="0.2">
      <c r="B1191" s="159"/>
      <c r="C1191" s="159"/>
      <c r="D1191" s="159"/>
      <c r="E1191" s="159"/>
      <c r="F1191" s="159"/>
      <c r="G1191" s="159"/>
      <c r="H1191" s="159"/>
      <c r="I1191" s="159"/>
      <c r="J1191" s="159"/>
      <c r="K1191" s="159"/>
      <c r="L1191" s="159"/>
      <c r="M1191" s="159"/>
      <c r="N1191" s="159"/>
      <c r="O1191" s="159"/>
      <c r="P1191" s="159"/>
      <c r="Q1191" s="159"/>
      <c r="R1191" s="159"/>
      <c r="S1191" s="159"/>
      <c r="T1191" s="159"/>
      <c r="U1191" s="159"/>
      <c r="V1191" s="159"/>
      <c r="W1191" s="159"/>
      <c r="X1191" s="159"/>
      <c r="Y1191" s="159"/>
      <c r="Z1191" s="159"/>
      <c r="AA1191" s="159"/>
      <c r="AB1191" s="159"/>
      <c r="AC1191" s="159"/>
      <c r="AD1191" s="159"/>
      <c r="AE1191" s="159"/>
      <c r="AF1191" s="159"/>
      <c r="AG1191" s="159"/>
      <c r="AH1191" s="159"/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159"/>
      <c r="AX1191" s="159"/>
      <c r="AY1191" s="159"/>
      <c r="AZ1191" s="159"/>
      <c r="BA1191" s="159"/>
      <c r="BB1191" s="159"/>
      <c r="BC1191" s="159"/>
      <c r="BD1191" s="159"/>
      <c r="BE1191" s="159"/>
      <c r="BF1191" s="159"/>
      <c r="BG1191" s="159"/>
      <c r="BH1191" s="159"/>
      <c r="BI1191" s="159"/>
      <c r="BJ1191" s="159"/>
      <c r="BK1191" s="159"/>
      <c r="BL1191" s="159"/>
      <c r="BM1191" s="159"/>
      <c r="BN1191" s="159"/>
      <c r="BO1191" s="159"/>
      <c r="BP1191" s="159"/>
      <c r="BQ1191" s="159"/>
      <c r="BR1191" s="159"/>
      <c r="BS1191" s="159"/>
      <c r="BT1191" s="159"/>
      <c r="BU1191" s="159"/>
      <c r="BV1191" s="159"/>
      <c r="BW1191" s="159"/>
      <c r="BX1191" s="159"/>
      <c r="BY1191" s="159"/>
      <c r="BZ1191" s="159"/>
      <c r="CA1191" s="159"/>
      <c r="CB1191" s="159"/>
      <c r="CC1191" s="159"/>
      <c r="CD1191" s="159"/>
    </row>
    <row r="1192" spans="2:82" s="163" customFormat="1" x14ac:dyDescent="0.2">
      <c r="B1192" s="159"/>
      <c r="C1192" s="159"/>
      <c r="D1192" s="159"/>
      <c r="E1192" s="159"/>
      <c r="F1192" s="159"/>
      <c r="G1192" s="159"/>
      <c r="H1192" s="159"/>
      <c r="I1192" s="159"/>
      <c r="J1192" s="159"/>
      <c r="K1192" s="159"/>
      <c r="L1192" s="159"/>
      <c r="M1192" s="159"/>
      <c r="N1192" s="159"/>
      <c r="O1192" s="159"/>
      <c r="P1192" s="159"/>
      <c r="Q1192" s="159"/>
      <c r="R1192" s="159"/>
      <c r="S1192" s="159"/>
      <c r="T1192" s="159"/>
      <c r="U1192" s="159"/>
      <c r="V1192" s="159"/>
      <c r="W1192" s="159"/>
      <c r="X1192" s="159"/>
      <c r="Y1192" s="159"/>
      <c r="Z1192" s="159"/>
      <c r="AA1192" s="159"/>
      <c r="AB1192" s="159"/>
      <c r="AC1192" s="159"/>
      <c r="AD1192" s="159"/>
      <c r="AE1192" s="159"/>
      <c r="AF1192" s="159"/>
      <c r="AG1192" s="159"/>
      <c r="AH1192" s="159"/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159"/>
      <c r="AX1192" s="159"/>
      <c r="AY1192" s="159"/>
      <c r="AZ1192" s="159"/>
      <c r="BA1192" s="159"/>
      <c r="BB1192" s="159"/>
      <c r="BC1192" s="159"/>
      <c r="BD1192" s="159"/>
      <c r="BE1192" s="159"/>
      <c r="BF1192" s="159"/>
      <c r="BG1192" s="159"/>
      <c r="BH1192" s="159"/>
      <c r="BI1192" s="159"/>
      <c r="BJ1192" s="159"/>
      <c r="BK1192" s="159"/>
      <c r="BL1192" s="159"/>
      <c r="BM1192" s="159"/>
      <c r="BN1192" s="159"/>
      <c r="BO1192" s="159"/>
      <c r="BP1192" s="159"/>
      <c r="BQ1192" s="159"/>
      <c r="BR1192" s="159"/>
      <c r="BS1192" s="159"/>
      <c r="BT1192" s="159"/>
      <c r="BU1192" s="159"/>
      <c r="BV1192" s="159"/>
      <c r="BW1192" s="159"/>
      <c r="BX1192" s="159"/>
      <c r="BY1192" s="159"/>
      <c r="BZ1192" s="159"/>
      <c r="CA1192" s="159"/>
      <c r="CB1192" s="159"/>
      <c r="CC1192" s="159"/>
      <c r="CD1192" s="159"/>
    </row>
    <row r="1193" spans="2:82" s="163" customFormat="1" x14ac:dyDescent="0.2">
      <c r="B1193" s="159"/>
      <c r="C1193" s="159"/>
      <c r="D1193" s="159"/>
      <c r="E1193" s="159"/>
      <c r="F1193" s="159"/>
      <c r="G1193" s="159"/>
      <c r="H1193" s="159"/>
      <c r="I1193" s="159"/>
      <c r="J1193" s="159"/>
      <c r="K1193" s="159"/>
      <c r="L1193" s="159"/>
      <c r="M1193" s="159"/>
      <c r="N1193" s="159"/>
      <c r="O1193" s="159"/>
      <c r="P1193" s="159"/>
      <c r="Q1193" s="159"/>
      <c r="R1193" s="159"/>
      <c r="S1193" s="159"/>
      <c r="T1193" s="159"/>
      <c r="U1193" s="159"/>
      <c r="V1193" s="159"/>
      <c r="W1193" s="159"/>
      <c r="X1193" s="159"/>
      <c r="Y1193" s="159"/>
      <c r="Z1193" s="159"/>
      <c r="AA1193" s="159"/>
      <c r="AB1193" s="159"/>
      <c r="AC1193" s="159"/>
      <c r="AD1193" s="159"/>
      <c r="AE1193" s="159"/>
      <c r="AF1193" s="159"/>
      <c r="AG1193" s="159"/>
      <c r="AH1193" s="159"/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159"/>
      <c r="AX1193" s="159"/>
      <c r="AY1193" s="159"/>
      <c r="AZ1193" s="159"/>
      <c r="BA1193" s="159"/>
      <c r="BB1193" s="159"/>
      <c r="BC1193" s="159"/>
      <c r="BD1193" s="159"/>
      <c r="BE1193" s="159"/>
      <c r="BF1193" s="159"/>
      <c r="BG1193" s="159"/>
      <c r="BH1193" s="159"/>
      <c r="BI1193" s="159"/>
      <c r="BJ1193" s="159"/>
      <c r="BK1193" s="159"/>
      <c r="BL1193" s="159"/>
      <c r="BM1193" s="159"/>
      <c r="BN1193" s="159"/>
      <c r="BO1193" s="159"/>
      <c r="BP1193" s="159"/>
      <c r="BQ1193" s="159"/>
      <c r="BR1193" s="159"/>
      <c r="BS1193" s="159"/>
      <c r="BT1193" s="159"/>
      <c r="BU1193" s="159"/>
      <c r="BV1193" s="159"/>
      <c r="BW1193" s="159"/>
      <c r="BX1193" s="159"/>
      <c r="BY1193" s="159"/>
      <c r="BZ1193" s="159"/>
      <c r="CA1193" s="159"/>
      <c r="CB1193" s="159"/>
      <c r="CC1193" s="159"/>
      <c r="CD1193" s="159"/>
    </row>
    <row r="1194" spans="2:82" s="163" customFormat="1" x14ac:dyDescent="0.2">
      <c r="B1194" s="159"/>
      <c r="C1194" s="159"/>
      <c r="D1194" s="159"/>
      <c r="E1194" s="159"/>
      <c r="F1194" s="159"/>
      <c r="G1194" s="159"/>
      <c r="H1194" s="159"/>
      <c r="I1194" s="159"/>
      <c r="J1194" s="159"/>
      <c r="K1194" s="159"/>
      <c r="L1194" s="159"/>
      <c r="M1194" s="159"/>
      <c r="N1194" s="159"/>
      <c r="O1194" s="159"/>
      <c r="P1194" s="159"/>
      <c r="Q1194" s="159"/>
      <c r="R1194" s="159"/>
      <c r="S1194" s="159"/>
      <c r="T1194" s="159"/>
      <c r="U1194" s="159"/>
      <c r="V1194" s="159"/>
      <c r="W1194" s="159"/>
      <c r="X1194" s="159"/>
      <c r="Y1194" s="159"/>
      <c r="Z1194" s="159"/>
      <c r="AA1194" s="159"/>
      <c r="AB1194" s="159"/>
      <c r="AC1194" s="159"/>
      <c r="AD1194" s="159"/>
      <c r="AE1194" s="159"/>
      <c r="AF1194" s="159"/>
      <c r="AG1194" s="159"/>
      <c r="AH1194" s="159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159"/>
      <c r="AX1194" s="159"/>
      <c r="AY1194" s="159"/>
      <c r="AZ1194" s="159"/>
      <c r="BA1194" s="159"/>
      <c r="BB1194" s="159"/>
      <c r="BC1194" s="159"/>
      <c r="BD1194" s="159"/>
      <c r="BE1194" s="159"/>
      <c r="BF1194" s="159"/>
      <c r="BG1194" s="159"/>
      <c r="BH1194" s="159"/>
      <c r="BI1194" s="159"/>
      <c r="BJ1194" s="159"/>
      <c r="BK1194" s="159"/>
      <c r="BL1194" s="159"/>
      <c r="BM1194" s="159"/>
      <c r="BN1194" s="159"/>
      <c r="BO1194" s="159"/>
      <c r="BP1194" s="159"/>
      <c r="BQ1194" s="159"/>
      <c r="BR1194" s="159"/>
      <c r="BS1194" s="159"/>
      <c r="BT1194" s="159"/>
      <c r="BU1194" s="159"/>
      <c r="BV1194" s="159"/>
      <c r="BW1194" s="159"/>
      <c r="BX1194" s="159"/>
      <c r="BY1194" s="159"/>
      <c r="BZ1194" s="159"/>
      <c r="CA1194" s="159"/>
      <c r="CB1194" s="159"/>
      <c r="CC1194" s="159"/>
      <c r="CD1194" s="159"/>
    </row>
    <row r="1195" spans="2:82" s="163" customFormat="1" x14ac:dyDescent="0.2">
      <c r="B1195" s="159"/>
      <c r="C1195" s="159"/>
      <c r="D1195" s="159"/>
      <c r="E1195" s="159"/>
      <c r="F1195" s="159"/>
      <c r="G1195" s="159"/>
      <c r="H1195" s="159"/>
      <c r="I1195" s="159"/>
      <c r="J1195" s="159"/>
      <c r="K1195" s="159"/>
      <c r="L1195" s="159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159"/>
      <c r="BN1195" s="159"/>
      <c r="BO1195" s="159"/>
      <c r="BP1195" s="159"/>
      <c r="BQ1195" s="159"/>
      <c r="BR1195" s="159"/>
      <c r="BS1195" s="159"/>
      <c r="BT1195" s="159"/>
      <c r="BU1195" s="159"/>
      <c r="BV1195" s="159"/>
      <c r="BW1195" s="159"/>
      <c r="BX1195" s="159"/>
      <c r="BY1195" s="159"/>
      <c r="BZ1195" s="159"/>
      <c r="CA1195" s="159"/>
      <c r="CB1195" s="159"/>
      <c r="CC1195" s="159"/>
      <c r="CD1195" s="159"/>
    </row>
    <row r="1196" spans="2:82" s="163" customFormat="1" x14ac:dyDescent="0.2">
      <c r="B1196" s="159"/>
      <c r="C1196" s="159"/>
      <c r="D1196" s="159"/>
      <c r="E1196" s="159"/>
      <c r="F1196" s="159"/>
      <c r="G1196" s="159"/>
      <c r="H1196" s="159"/>
      <c r="I1196" s="159"/>
      <c r="J1196" s="159"/>
      <c r="K1196" s="159"/>
      <c r="L1196" s="159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  <c r="AH1196" s="159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59"/>
      <c r="BK1196" s="159"/>
      <c r="BL1196" s="159"/>
      <c r="BM1196" s="159"/>
      <c r="BN1196" s="159"/>
      <c r="BO1196" s="159"/>
      <c r="BP1196" s="159"/>
      <c r="BQ1196" s="159"/>
      <c r="BR1196" s="159"/>
      <c r="BS1196" s="159"/>
      <c r="BT1196" s="159"/>
      <c r="BU1196" s="159"/>
      <c r="BV1196" s="159"/>
      <c r="BW1196" s="159"/>
      <c r="BX1196" s="159"/>
      <c r="BY1196" s="159"/>
      <c r="BZ1196" s="159"/>
      <c r="CA1196" s="159"/>
      <c r="CB1196" s="159"/>
      <c r="CC1196" s="159"/>
      <c r="CD1196" s="159"/>
    </row>
    <row r="1197" spans="2:82" s="163" customFormat="1" x14ac:dyDescent="0.2">
      <c r="B1197" s="159"/>
      <c r="C1197" s="159"/>
      <c r="D1197" s="159"/>
      <c r="E1197" s="159"/>
      <c r="F1197" s="159"/>
      <c r="G1197" s="159"/>
      <c r="H1197" s="159"/>
      <c r="I1197" s="159"/>
      <c r="J1197" s="159"/>
      <c r="K1197" s="159"/>
      <c r="L1197" s="159"/>
      <c r="M1197" s="159"/>
      <c r="N1197" s="159"/>
      <c r="O1197" s="159"/>
      <c r="P1197" s="159"/>
      <c r="Q1197" s="159"/>
      <c r="R1197" s="159"/>
      <c r="S1197" s="159"/>
      <c r="T1197" s="159"/>
      <c r="U1197" s="159"/>
      <c r="V1197" s="159"/>
      <c r="W1197" s="159"/>
      <c r="X1197" s="159"/>
      <c r="Y1197" s="159"/>
      <c r="Z1197" s="159"/>
      <c r="AA1197" s="159"/>
      <c r="AB1197" s="159"/>
      <c r="AC1197" s="159"/>
      <c r="AD1197" s="159"/>
      <c r="AE1197" s="159"/>
      <c r="AF1197" s="159"/>
      <c r="AG1197" s="159"/>
      <c r="AH1197" s="159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59"/>
      <c r="BB1197" s="159"/>
      <c r="BC1197" s="159"/>
      <c r="BD1197" s="159"/>
      <c r="BE1197" s="159"/>
      <c r="BF1197" s="159"/>
      <c r="BG1197" s="159"/>
      <c r="BH1197" s="159"/>
      <c r="BI1197" s="159"/>
      <c r="BJ1197" s="159"/>
      <c r="BK1197" s="159"/>
      <c r="BL1197" s="159"/>
      <c r="BM1197" s="159"/>
      <c r="BN1197" s="159"/>
      <c r="BO1197" s="159"/>
      <c r="BP1197" s="159"/>
      <c r="BQ1197" s="159"/>
      <c r="BR1197" s="159"/>
      <c r="BS1197" s="159"/>
      <c r="BT1197" s="159"/>
      <c r="BU1197" s="159"/>
      <c r="BV1197" s="159"/>
      <c r="BW1197" s="159"/>
      <c r="BX1197" s="159"/>
      <c r="BY1197" s="159"/>
      <c r="BZ1197" s="159"/>
      <c r="CA1197" s="159"/>
      <c r="CB1197" s="159"/>
      <c r="CC1197" s="159"/>
      <c r="CD1197" s="159"/>
    </row>
    <row r="1198" spans="2:82" s="163" customFormat="1" x14ac:dyDescent="0.2">
      <c r="B1198" s="159"/>
      <c r="C1198" s="159"/>
      <c r="D1198" s="159"/>
      <c r="E1198" s="159"/>
      <c r="F1198" s="159"/>
      <c r="G1198" s="159"/>
      <c r="H1198" s="159"/>
      <c r="I1198" s="159"/>
      <c r="J1198" s="159"/>
      <c r="K1198" s="159"/>
      <c r="L1198" s="159"/>
      <c r="M1198" s="159"/>
      <c r="N1198" s="159"/>
      <c r="O1198" s="159"/>
      <c r="P1198" s="159"/>
      <c r="Q1198" s="159"/>
      <c r="R1198" s="159"/>
      <c r="S1198" s="159"/>
      <c r="T1198" s="159"/>
      <c r="U1198" s="159"/>
      <c r="V1198" s="159"/>
      <c r="W1198" s="159"/>
      <c r="X1198" s="159"/>
      <c r="Y1198" s="159"/>
      <c r="Z1198" s="159"/>
      <c r="AA1198" s="159"/>
      <c r="AB1198" s="159"/>
      <c r="AC1198" s="159"/>
      <c r="AD1198" s="159"/>
      <c r="AE1198" s="159"/>
      <c r="AF1198" s="159"/>
      <c r="AG1198" s="159"/>
      <c r="AH1198" s="159"/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59"/>
      <c r="BB1198" s="159"/>
      <c r="BC1198" s="159"/>
      <c r="BD1198" s="159"/>
      <c r="BE1198" s="159"/>
      <c r="BF1198" s="159"/>
      <c r="BG1198" s="159"/>
      <c r="BH1198" s="159"/>
      <c r="BI1198" s="159"/>
      <c r="BJ1198" s="159"/>
      <c r="BK1198" s="159"/>
      <c r="BL1198" s="159"/>
      <c r="BM1198" s="159"/>
      <c r="BN1198" s="159"/>
      <c r="BO1198" s="159"/>
      <c r="BP1198" s="159"/>
      <c r="BQ1198" s="159"/>
      <c r="BR1198" s="159"/>
      <c r="BS1198" s="159"/>
      <c r="BT1198" s="159"/>
      <c r="BU1198" s="159"/>
      <c r="BV1198" s="159"/>
      <c r="BW1198" s="159"/>
      <c r="BX1198" s="159"/>
      <c r="BY1198" s="159"/>
      <c r="BZ1198" s="159"/>
      <c r="CA1198" s="159"/>
      <c r="CB1198" s="159"/>
      <c r="CC1198" s="159"/>
      <c r="CD1198" s="159"/>
    </row>
    <row r="1199" spans="2:82" s="163" customFormat="1" x14ac:dyDescent="0.2">
      <c r="B1199" s="159"/>
      <c r="C1199" s="159"/>
      <c r="D1199" s="159"/>
      <c r="E1199" s="159"/>
      <c r="F1199" s="159"/>
      <c r="G1199" s="159"/>
      <c r="H1199" s="159"/>
      <c r="I1199" s="159"/>
      <c r="J1199" s="159"/>
      <c r="K1199" s="159"/>
      <c r="L1199" s="159"/>
      <c r="M1199" s="159"/>
      <c r="N1199" s="159"/>
      <c r="O1199" s="159"/>
      <c r="P1199" s="159"/>
      <c r="Q1199" s="159"/>
      <c r="R1199" s="159"/>
      <c r="S1199" s="159"/>
      <c r="T1199" s="159"/>
      <c r="U1199" s="159"/>
      <c r="V1199" s="159"/>
      <c r="W1199" s="159"/>
      <c r="X1199" s="159"/>
      <c r="Y1199" s="159"/>
      <c r="Z1199" s="159"/>
      <c r="AA1199" s="159"/>
      <c r="AB1199" s="159"/>
      <c r="AC1199" s="159"/>
      <c r="AD1199" s="159"/>
      <c r="AE1199" s="159"/>
      <c r="AF1199" s="159"/>
      <c r="AG1199" s="159"/>
      <c r="AH1199" s="159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59"/>
      <c r="BB1199" s="159"/>
      <c r="BC1199" s="159"/>
      <c r="BD1199" s="159"/>
      <c r="BE1199" s="159"/>
      <c r="BF1199" s="159"/>
      <c r="BG1199" s="159"/>
      <c r="BH1199" s="159"/>
      <c r="BI1199" s="159"/>
      <c r="BJ1199" s="159"/>
      <c r="BK1199" s="159"/>
      <c r="BL1199" s="159"/>
      <c r="BM1199" s="159"/>
      <c r="BN1199" s="159"/>
      <c r="BO1199" s="159"/>
      <c r="BP1199" s="159"/>
      <c r="BQ1199" s="159"/>
      <c r="BR1199" s="159"/>
      <c r="BS1199" s="159"/>
      <c r="BT1199" s="159"/>
      <c r="BU1199" s="159"/>
      <c r="BV1199" s="159"/>
      <c r="BW1199" s="159"/>
      <c r="BX1199" s="159"/>
      <c r="BY1199" s="159"/>
      <c r="BZ1199" s="159"/>
      <c r="CA1199" s="159"/>
      <c r="CB1199" s="159"/>
      <c r="CC1199" s="159"/>
      <c r="CD1199" s="159"/>
    </row>
    <row r="1200" spans="2:82" s="163" customFormat="1" x14ac:dyDescent="0.2">
      <c r="B1200" s="159"/>
      <c r="C1200" s="159"/>
      <c r="D1200" s="159"/>
      <c r="E1200" s="159"/>
      <c r="F1200" s="159"/>
      <c r="G1200" s="159"/>
      <c r="H1200" s="159"/>
      <c r="I1200" s="159"/>
      <c r="J1200" s="159"/>
      <c r="K1200" s="159"/>
      <c r="L1200" s="159"/>
      <c r="M1200" s="159"/>
      <c r="N1200" s="159"/>
      <c r="O1200" s="159"/>
      <c r="P1200" s="159"/>
      <c r="Q1200" s="159"/>
      <c r="R1200" s="159"/>
      <c r="S1200" s="159"/>
      <c r="T1200" s="159"/>
      <c r="U1200" s="159"/>
      <c r="V1200" s="159"/>
      <c r="W1200" s="159"/>
      <c r="X1200" s="159"/>
      <c r="Y1200" s="159"/>
      <c r="Z1200" s="159"/>
      <c r="AA1200" s="159"/>
      <c r="AB1200" s="159"/>
      <c r="AC1200" s="159"/>
      <c r="AD1200" s="159"/>
      <c r="AE1200" s="159"/>
      <c r="AF1200" s="159"/>
      <c r="AG1200" s="159"/>
      <c r="AH1200" s="159"/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59"/>
      <c r="BB1200" s="159"/>
      <c r="BC1200" s="159"/>
      <c r="BD1200" s="159"/>
      <c r="BE1200" s="159"/>
      <c r="BF1200" s="159"/>
      <c r="BG1200" s="159"/>
      <c r="BH1200" s="159"/>
      <c r="BI1200" s="159"/>
      <c r="BJ1200" s="159"/>
      <c r="BK1200" s="159"/>
      <c r="BL1200" s="159"/>
      <c r="BM1200" s="159"/>
      <c r="BN1200" s="159"/>
      <c r="BO1200" s="159"/>
      <c r="BP1200" s="159"/>
      <c r="BQ1200" s="159"/>
      <c r="BR1200" s="159"/>
      <c r="BS1200" s="159"/>
      <c r="BT1200" s="159"/>
      <c r="BU1200" s="159"/>
      <c r="BV1200" s="159"/>
      <c r="BW1200" s="159"/>
      <c r="BX1200" s="159"/>
      <c r="BY1200" s="159"/>
      <c r="BZ1200" s="159"/>
      <c r="CA1200" s="159"/>
      <c r="CB1200" s="159"/>
      <c r="CC1200" s="159"/>
      <c r="CD1200" s="159"/>
    </row>
    <row r="1201" spans="2:82" s="163" customFormat="1" x14ac:dyDescent="0.2">
      <c r="B1201" s="159"/>
      <c r="C1201" s="159"/>
      <c r="D1201" s="159"/>
      <c r="E1201" s="159"/>
      <c r="F1201" s="159"/>
      <c r="G1201" s="159"/>
      <c r="H1201" s="159"/>
      <c r="I1201" s="159"/>
      <c r="J1201" s="159"/>
      <c r="K1201" s="159"/>
      <c r="L1201" s="159"/>
      <c r="M1201" s="159"/>
      <c r="N1201" s="159"/>
      <c r="O1201" s="159"/>
      <c r="P1201" s="159"/>
      <c r="Q1201" s="159"/>
      <c r="R1201" s="159"/>
      <c r="S1201" s="159"/>
      <c r="T1201" s="159"/>
      <c r="U1201" s="159"/>
      <c r="V1201" s="159"/>
      <c r="W1201" s="159"/>
      <c r="X1201" s="159"/>
      <c r="Y1201" s="159"/>
      <c r="Z1201" s="159"/>
      <c r="AA1201" s="159"/>
      <c r="AB1201" s="159"/>
      <c r="AC1201" s="159"/>
      <c r="AD1201" s="159"/>
      <c r="AE1201" s="159"/>
      <c r="AF1201" s="159"/>
      <c r="AG1201" s="159"/>
      <c r="AH1201" s="159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59"/>
      <c r="BB1201" s="159"/>
      <c r="BC1201" s="159"/>
      <c r="BD1201" s="159"/>
      <c r="BE1201" s="159"/>
      <c r="BF1201" s="159"/>
      <c r="BG1201" s="159"/>
      <c r="BH1201" s="159"/>
      <c r="BI1201" s="159"/>
      <c r="BJ1201" s="159"/>
      <c r="BK1201" s="159"/>
      <c r="BL1201" s="159"/>
      <c r="BM1201" s="159"/>
      <c r="BN1201" s="159"/>
      <c r="BO1201" s="159"/>
      <c r="BP1201" s="159"/>
      <c r="BQ1201" s="159"/>
      <c r="BR1201" s="159"/>
      <c r="BS1201" s="159"/>
      <c r="BT1201" s="159"/>
      <c r="BU1201" s="159"/>
      <c r="BV1201" s="159"/>
      <c r="BW1201" s="159"/>
      <c r="BX1201" s="159"/>
      <c r="BY1201" s="159"/>
      <c r="BZ1201" s="159"/>
      <c r="CA1201" s="159"/>
      <c r="CB1201" s="159"/>
      <c r="CC1201" s="159"/>
      <c r="CD1201" s="159"/>
    </row>
    <row r="1202" spans="2:82" s="163" customFormat="1" x14ac:dyDescent="0.2">
      <c r="B1202" s="159"/>
      <c r="C1202" s="159"/>
      <c r="D1202" s="159"/>
      <c r="E1202" s="159"/>
      <c r="F1202" s="159"/>
      <c r="G1202" s="159"/>
      <c r="H1202" s="159"/>
      <c r="I1202" s="159"/>
      <c r="J1202" s="159"/>
      <c r="K1202" s="159"/>
      <c r="L1202" s="159"/>
      <c r="M1202" s="159"/>
      <c r="N1202" s="159"/>
      <c r="O1202" s="159"/>
      <c r="P1202" s="159"/>
      <c r="Q1202" s="159"/>
      <c r="R1202" s="159"/>
      <c r="S1202" s="159"/>
      <c r="T1202" s="159"/>
      <c r="U1202" s="159"/>
      <c r="V1202" s="159"/>
      <c r="W1202" s="159"/>
      <c r="X1202" s="159"/>
      <c r="Y1202" s="159"/>
      <c r="Z1202" s="159"/>
      <c r="AA1202" s="159"/>
      <c r="AB1202" s="159"/>
      <c r="AC1202" s="159"/>
      <c r="AD1202" s="159"/>
      <c r="AE1202" s="159"/>
      <c r="AF1202" s="159"/>
      <c r="AG1202" s="159"/>
      <c r="AH1202" s="159"/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159"/>
      <c r="AX1202" s="159"/>
      <c r="AY1202" s="159"/>
      <c r="AZ1202" s="159"/>
      <c r="BA1202" s="159"/>
      <c r="BB1202" s="159"/>
      <c r="BC1202" s="159"/>
      <c r="BD1202" s="159"/>
      <c r="BE1202" s="159"/>
      <c r="BF1202" s="159"/>
      <c r="BG1202" s="159"/>
      <c r="BH1202" s="159"/>
      <c r="BI1202" s="159"/>
      <c r="BJ1202" s="159"/>
      <c r="BK1202" s="159"/>
      <c r="BL1202" s="159"/>
      <c r="BM1202" s="159"/>
      <c r="BN1202" s="159"/>
      <c r="BO1202" s="159"/>
      <c r="BP1202" s="159"/>
      <c r="BQ1202" s="159"/>
      <c r="BR1202" s="159"/>
      <c r="BS1202" s="159"/>
      <c r="BT1202" s="159"/>
      <c r="BU1202" s="159"/>
      <c r="BV1202" s="159"/>
      <c r="BW1202" s="159"/>
      <c r="BX1202" s="159"/>
      <c r="BY1202" s="159"/>
      <c r="BZ1202" s="159"/>
      <c r="CA1202" s="159"/>
      <c r="CB1202" s="159"/>
      <c r="CC1202" s="159"/>
      <c r="CD1202" s="159"/>
    </row>
    <row r="1203" spans="2:82" s="163" customFormat="1" x14ac:dyDescent="0.2">
      <c r="B1203" s="159"/>
      <c r="C1203" s="159"/>
      <c r="D1203" s="159"/>
      <c r="E1203" s="159"/>
      <c r="F1203" s="159"/>
      <c r="G1203" s="159"/>
      <c r="H1203" s="159"/>
      <c r="I1203" s="159"/>
      <c r="J1203" s="159"/>
      <c r="K1203" s="159"/>
      <c r="L1203" s="159"/>
      <c r="M1203" s="159"/>
      <c r="N1203" s="159"/>
      <c r="O1203" s="159"/>
      <c r="P1203" s="159"/>
      <c r="Q1203" s="159"/>
      <c r="R1203" s="159"/>
      <c r="S1203" s="159"/>
      <c r="T1203" s="159"/>
      <c r="U1203" s="159"/>
      <c r="V1203" s="159"/>
      <c r="W1203" s="159"/>
      <c r="X1203" s="159"/>
      <c r="Y1203" s="159"/>
      <c r="Z1203" s="159"/>
      <c r="AA1203" s="159"/>
      <c r="AB1203" s="159"/>
      <c r="AC1203" s="159"/>
      <c r="AD1203" s="159"/>
      <c r="AE1203" s="159"/>
      <c r="AF1203" s="159"/>
      <c r="AG1203" s="159"/>
      <c r="AH1203" s="159"/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159"/>
      <c r="AX1203" s="159"/>
      <c r="AY1203" s="159"/>
      <c r="AZ1203" s="159"/>
      <c r="BA1203" s="159"/>
      <c r="BB1203" s="159"/>
      <c r="BC1203" s="159"/>
      <c r="BD1203" s="159"/>
      <c r="BE1203" s="159"/>
      <c r="BF1203" s="159"/>
      <c r="BG1203" s="159"/>
      <c r="BH1203" s="159"/>
      <c r="BI1203" s="159"/>
      <c r="BJ1203" s="159"/>
      <c r="BK1203" s="159"/>
      <c r="BL1203" s="159"/>
      <c r="BM1203" s="159"/>
      <c r="BN1203" s="159"/>
      <c r="BO1203" s="159"/>
      <c r="BP1203" s="159"/>
      <c r="BQ1203" s="159"/>
      <c r="BR1203" s="159"/>
      <c r="BS1203" s="159"/>
      <c r="BT1203" s="159"/>
      <c r="BU1203" s="159"/>
      <c r="BV1203" s="159"/>
      <c r="BW1203" s="159"/>
      <c r="BX1203" s="159"/>
      <c r="BY1203" s="159"/>
      <c r="BZ1203" s="159"/>
      <c r="CA1203" s="159"/>
      <c r="CB1203" s="159"/>
      <c r="CC1203" s="159"/>
      <c r="CD1203" s="159"/>
    </row>
    <row r="1204" spans="2:82" s="163" customFormat="1" x14ac:dyDescent="0.2">
      <c r="B1204" s="159"/>
      <c r="C1204" s="159"/>
      <c r="D1204" s="159"/>
      <c r="E1204" s="159"/>
      <c r="F1204" s="159"/>
      <c r="G1204" s="159"/>
      <c r="H1204" s="159"/>
      <c r="I1204" s="159"/>
      <c r="J1204" s="159"/>
      <c r="K1204" s="159"/>
      <c r="L1204" s="159"/>
      <c r="M1204" s="159"/>
      <c r="N1204" s="159"/>
      <c r="O1204" s="159"/>
      <c r="P1204" s="159"/>
      <c r="Q1204" s="159"/>
      <c r="R1204" s="159"/>
      <c r="S1204" s="159"/>
      <c r="T1204" s="159"/>
      <c r="U1204" s="159"/>
      <c r="V1204" s="159"/>
      <c r="W1204" s="159"/>
      <c r="X1204" s="159"/>
      <c r="Y1204" s="159"/>
      <c r="Z1204" s="159"/>
      <c r="AA1204" s="159"/>
      <c r="AB1204" s="159"/>
      <c r="AC1204" s="159"/>
      <c r="AD1204" s="159"/>
      <c r="AE1204" s="159"/>
      <c r="AF1204" s="159"/>
      <c r="AG1204" s="159"/>
      <c r="AH1204" s="159"/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159"/>
      <c r="AX1204" s="159"/>
      <c r="AY1204" s="159"/>
      <c r="AZ1204" s="159"/>
      <c r="BA1204" s="159"/>
      <c r="BB1204" s="159"/>
      <c r="BC1204" s="159"/>
      <c r="BD1204" s="159"/>
      <c r="BE1204" s="159"/>
      <c r="BF1204" s="159"/>
      <c r="BG1204" s="159"/>
      <c r="BH1204" s="159"/>
      <c r="BI1204" s="159"/>
      <c r="BJ1204" s="159"/>
      <c r="BK1204" s="159"/>
      <c r="BL1204" s="159"/>
      <c r="BM1204" s="159"/>
      <c r="BN1204" s="159"/>
      <c r="BO1204" s="159"/>
      <c r="BP1204" s="159"/>
      <c r="BQ1204" s="159"/>
      <c r="BR1204" s="159"/>
      <c r="BS1204" s="159"/>
      <c r="BT1204" s="159"/>
      <c r="BU1204" s="159"/>
      <c r="BV1204" s="159"/>
      <c r="BW1204" s="159"/>
      <c r="BX1204" s="159"/>
      <c r="BY1204" s="159"/>
      <c r="BZ1204" s="159"/>
      <c r="CA1204" s="159"/>
      <c r="CB1204" s="159"/>
      <c r="CC1204" s="159"/>
      <c r="CD1204" s="159"/>
    </row>
    <row r="1205" spans="2:82" s="163" customFormat="1" x14ac:dyDescent="0.2">
      <c r="B1205" s="159"/>
      <c r="C1205" s="159"/>
      <c r="D1205" s="159"/>
      <c r="E1205" s="159"/>
      <c r="F1205" s="159"/>
      <c r="G1205" s="159"/>
      <c r="H1205" s="159"/>
      <c r="I1205" s="159"/>
      <c r="J1205" s="159"/>
      <c r="K1205" s="159"/>
      <c r="L1205" s="159"/>
      <c r="M1205" s="159"/>
      <c r="N1205" s="159"/>
      <c r="O1205" s="159"/>
      <c r="P1205" s="159"/>
      <c r="Q1205" s="159"/>
      <c r="R1205" s="159"/>
      <c r="S1205" s="159"/>
      <c r="T1205" s="159"/>
      <c r="U1205" s="159"/>
      <c r="V1205" s="159"/>
      <c r="W1205" s="159"/>
      <c r="X1205" s="159"/>
      <c r="Y1205" s="159"/>
      <c r="Z1205" s="159"/>
      <c r="AA1205" s="159"/>
      <c r="AB1205" s="159"/>
      <c r="AC1205" s="159"/>
      <c r="AD1205" s="159"/>
      <c r="AE1205" s="159"/>
      <c r="AF1205" s="159"/>
      <c r="AG1205" s="159"/>
      <c r="AH1205" s="159"/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159"/>
      <c r="AX1205" s="159"/>
      <c r="AY1205" s="159"/>
      <c r="AZ1205" s="159"/>
      <c r="BA1205" s="159"/>
      <c r="BB1205" s="159"/>
      <c r="BC1205" s="159"/>
      <c r="BD1205" s="159"/>
      <c r="BE1205" s="159"/>
      <c r="BF1205" s="159"/>
      <c r="BG1205" s="159"/>
      <c r="BH1205" s="159"/>
      <c r="BI1205" s="159"/>
      <c r="BJ1205" s="159"/>
      <c r="BK1205" s="159"/>
      <c r="BL1205" s="159"/>
      <c r="BM1205" s="159"/>
      <c r="BN1205" s="159"/>
      <c r="BO1205" s="159"/>
      <c r="BP1205" s="159"/>
      <c r="BQ1205" s="159"/>
      <c r="BR1205" s="159"/>
      <c r="BS1205" s="159"/>
      <c r="BT1205" s="159"/>
      <c r="BU1205" s="159"/>
      <c r="BV1205" s="159"/>
      <c r="BW1205" s="159"/>
      <c r="BX1205" s="159"/>
      <c r="BY1205" s="159"/>
      <c r="BZ1205" s="159"/>
      <c r="CA1205" s="159"/>
      <c r="CB1205" s="159"/>
      <c r="CC1205" s="159"/>
      <c r="CD1205" s="159"/>
    </row>
    <row r="1206" spans="2:82" s="163" customFormat="1" x14ac:dyDescent="0.2">
      <c r="B1206" s="159"/>
      <c r="C1206" s="159"/>
      <c r="D1206" s="159"/>
      <c r="E1206" s="159"/>
      <c r="F1206" s="159"/>
      <c r="G1206" s="159"/>
      <c r="H1206" s="159"/>
      <c r="I1206" s="159"/>
      <c r="J1206" s="159"/>
      <c r="K1206" s="159"/>
      <c r="L1206" s="159"/>
      <c r="M1206" s="159"/>
      <c r="N1206" s="159"/>
      <c r="O1206" s="159"/>
      <c r="P1206" s="159"/>
      <c r="Q1206" s="159"/>
      <c r="R1206" s="159"/>
      <c r="S1206" s="159"/>
      <c r="T1206" s="159"/>
      <c r="U1206" s="159"/>
      <c r="V1206" s="159"/>
      <c r="W1206" s="159"/>
      <c r="X1206" s="159"/>
      <c r="Y1206" s="159"/>
      <c r="Z1206" s="159"/>
      <c r="AA1206" s="159"/>
      <c r="AB1206" s="159"/>
      <c r="AC1206" s="159"/>
      <c r="AD1206" s="159"/>
      <c r="AE1206" s="159"/>
      <c r="AF1206" s="159"/>
      <c r="AG1206" s="159"/>
      <c r="AH1206" s="159"/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159"/>
      <c r="AX1206" s="159"/>
      <c r="AY1206" s="159"/>
      <c r="AZ1206" s="159"/>
      <c r="BA1206" s="159"/>
      <c r="BB1206" s="159"/>
      <c r="BC1206" s="159"/>
      <c r="BD1206" s="159"/>
      <c r="BE1206" s="159"/>
      <c r="BF1206" s="159"/>
      <c r="BG1206" s="159"/>
      <c r="BH1206" s="159"/>
      <c r="BI1206" s="159"/>
      <c r="BJ1206" s="159"/>
      <c r="BK1206" s="159"/>
      <c r="BL1206" s="159"/>
      <c r="BM1206" s="159"/>
      <c r="BN1206" s="159"/>
      <c r="BO1206" s="159"/>
      <c r="BP1206" s="159"/>
      <c r="BQ1206" s="159"/>
      <c r="BR1206" s="159"/>
      <c r="BS1206" s="159"/>
      <c r="BT1206" s="159"/>
      <c r="BU1206" s="159"/>
      <c r="BV1206" s="159"/>
      <c r="BW1206" s="159"/>
      <c r="BX1206" s="159"/>
      <c r="BY1206" s="159"/>
      <c r="BZ1206" s="159"/>
      <c r="CA1206" s="159"/>
      <c r="CB1206" s="159"/>
      <c r="CC1206" s="159"/>
      <c r="CD1206" s="159"/>
    </row>
    <row r="1207" spans="2:82" s="163" customFormat="1" x14ac:dyDescent="0.2">
      <c r="B1207" s="159"/>
      <c r="C1207" s="159"/>
      <c r="D1207" s="159"/>
      <c r="E1207" s="159"/>
      <c r="F1207" s="159"/>
      <c r="G1207" s="159"/>
      <c r="H1207" s="159"/>
      <c r="I1207" s="159"/>
      <c r="J1207" s="159"/>
      <c r="K1207" s="159"/>
      <c r="L1207" s="159"/>
      <c r="M1207" s="159"/>
      <c r="N1207" s="159"/>
      <c r="O1207" s="159"/>
      <c r="P1207" s="159"/>
      <c r="Q1207" s="159"/>
      <c r="R1207" s="159"/>
      <c r="S1207" s="159"/>
      <c r="T1207" s="159"/>
      <c r="U1207" s="159"/>
      <c r="V1207" s="159"/>
      <c r="W1207" s="159"/>
      <c r="X1207" s="159"/>
      <c r="Y1207" s="159"/>
      <c r="Z1207" s="159"/>
      <c r="AA1207" s="159"/>
      <c r="AB1207" s="159"/>
      <c r="AC1207" s="159"/>
      <c r="AD1207" s="159"/>
      <c r="AE1207" s="159"/>
      <c r="AF1207" s="159"/>
      <c r="AG1207" s="159"/>
      <c r="AH1207" s="159"/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159"/>
      <c r="AX1207" s="159"/>
      <c r="AY1207" s="159"/>
      <c r="AZ1207" s="159"/>
      <c r="BA1207" s="159"/>
      <c r="BB1207" s="159"/>
      <c r="BC1207" s="159"/>
      <c r="BD1207" s="159"/>
      <c r="BE1207" s="159"/>
      <c r="BF1207" s="159"/>
      <c r="BG1207" s="159"/>
      <c r="BH1207" s="159"/>
      <c r="BI1207" s="159"/>
      <c r="BJ1207" s="159"/>
      <c r="BK1207" s="159"/>
      <c r="BL1207" s="159"/>
      <c r="BM1207" s="159"/>
      <c r="BN1207" s="159"/>
      <c r="BO1207" s="159"/>
      <c r="BP1207" s="159"/>
      <c r="BQ1207" s="159"/>
      <c r="BR1207" s="159"/>
      <c r="BS1207" s="159"/>
      <c r="BT1207" s="159"/>
      <c r="BU1207" s="159"/>
      <c r="BV1207" s="159"/>
      <c r="BW1207" s="159"/>
      <c r="BX1207" s="159"/>
      <c r="BY1207" s="159"/>
      <c r="BZ1207" s="159"/>
      <c r="CA1207" s="159"/>
      <c r="CB1207" s="159"/>
      <c r="CC1207" s="159"/>
      <c r="CD1207" s="159"/>
    </row>
    <row r="1208" spans="2:82" s="163" customFormat="1" x14ac:dyDescent="0.2">
      <c r="B1208" s="159"/>
      <c r="C1208" s="159"/>
      <c r="D1208" s="159"/>
      <c r="E1208" s="159"/>
      <c r="F1208" s="159"/>
      <c r="G1208" s="159"/>
      <c r="H1208" s="159"/>
      <c r="I1208" s="159"/>
      <c r="J1208" s="159"/>
      <c r="K1208" s="159"/>
      <c r="L1208" s="159"/>
      <c r="M1208" s="159"/>
      <c r="N1208" s="159"/>
      <c r="O1208" s="159"/>
      <c r="P1208" s="159"/>
      <c r="Q1208" s="159"/>
      <c r="R1208" s="159"/>
      <c r="S1208" s="159"/>
      <c r="T1208" s="159"/>
      <c r="U1208" s="159"/>
      <c r="V1208" s="159"/>
      <c r="W1208" s="159"/>
      <c r="X1208" s="159"/>
      <c r="Y1208" s="159"/>
      <c r="Z1208" s="159"/>
      <c r="AA1208" s="159"/>
      <c r="AB1208" s="159"/>
      <c r="AC1208" s="159"/>
      <c r="AD1208" s="159"/>
      <c r="AE1208" s="159"/>
      <c r="AF1208" s="159"/>
      <c r="AG1208" s="159"/>
      <c r="AH1208" s="159"/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159"/>
      <c r="AX1208" s="159"/>
      <c r="AY1208" s="159"/>
      <c r="AZ1208" s="159"/>
      <c r="BA1208" s="159"/>
      <c r="BB1208" s="159"/>
      <c r="BC1208" s="159"/>
      <c r="BD1208" s="159"/>
      <c r="BE1208" s="159"/>
      <c r="BF1208" s="159"/>
      <c r="BG1208" s="159"/>
      <c r="BH1208" s="159"/>
      <c r="BI1208" s="159"/>
      <c r="BJ1208" s="159"/>
      <c r="BK1208" s="159"/>
      <c r="BL1208" s="159"/>
      <c r="BM1208" s="159"/>
      <c r="BN1208" s="159"/>
      <c r="BO1208" s="159"/>
      <c r="BP1208" s="159"/>
      <c r="BQ1208" s="159"/>
      <c r="BR1208" s="159"/>
      <c r="BS1208" s="159"/>
      <c r="BT1208" s="159"/>
      <c r="BU1208" s="159"/>
      <c r="BV1208" s="159"/>
      <c r="BW1208" s="159"/>
      <c r="BX1208" s="159"/>
      <c r="BY1208" s="159"/>
      <c r="BZ1208" s="159"/>
      <c r="CA1208" s="159"/>
      <c r="CB1208" s="159"/>
      <c r="CC1208" s="159"/>
      <c r="CD1208" s="159"/>
    </row>
    <row r="1209" spans="2:82" s="163" customFormat="1" x14ac:dyDescent="0.2">
      <c r="B1209" s="159"/>
      <c r="C1209" s="159"/>
      <c r="D1209" s="159"/>
      <c r="E1209" s="159"/>
      <c r="F1209" s="159"/>
      <c r="G1209" s="159"/>
      <c r="H1209" s="159"/>
      <c r="I1209" s="159"/>
      <c r="J1209" s="159"/>
      <c r="K1209" s="159"/>
      <c r="L1209" s="159"/>
      <c r="M1209" s="159"/>
      <c r="N1209" s="159"/>
      <c r="O1209" s="159"/>
      <c r="P1209" s="159"/>
      <c r="Q1209" s="159"/>
      <c r="R1209" s="159"/>
      <c r="S1209" s="159"/>
      <c r="T1209" s="159"/>
      <c r="U1209" s="159"/>
      <c r="V1209" s="159"/>
      <c r="W1209" s="159"/>
      <c r="X1209" s="159"/>
      <c r="Y1209" s="159"/>
      <c r="Z1209" s="159"/>
      <c r="AA1209" s="159"/>
      <c r="AB1209" s="159"/>
      <c r="AC1209" s="159"/>
      <c r="AD1209" s="159"/>
      <c r="AE1209" s="159"/>
      <c r="AF1209" s="159"/>
      <c r="AG1209" s="159"/>
      <c r="AH1209" s="159"/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159"/>
      <c r="AX1209" s="159"/>
      <c r="AY1209" s="159"/>
      <c r="AZ1209" s="159"/>
      <c r="BA1209" s="159"/>
      <c r="BB1209" s="159"/>
      <c r="BC1209" s="159"/>
      <c r="BD1209" s="159"/>
      <c r="BE1209" s="159"/>
      <c r="BF1209" s="159"/>
      <c r="BG1209" s="159"/>
      <c r="BH1209" s="159"/>
      <c r="BI1209" s="159"/>
      <c r="BJ1209" s="159"/>
      <c r="BK1209" s="159"/>
      <c r="BL1209" s="159"/>
      <c r="BM1209" s="159"/>
      <c r="BN1209" s="159"/>
      <c r="BO1209" s="159"/>
      <c r="BP1209" s="159"/>
      <c r="BQ1209" s="159"/>
      <c r="BR1209" s="159"/>
      <c r="BS1209" s="159"/>
      <c r="BT1209" s="159"/>
      <c r="BU1209" s="159"/>
      <c r="BV1209" s="159"/>
      <c r="BW1209" s="159"/>
      <c r="BX1209" s="159"/>
      <c r="BY1209" s="159"/>
      <c r="BZ1209" s="159"/>
      <c r="CA1209" s="159"/>
      <c r="CB1209" s="159"/>
      <c r="CC1209" s="159"/>
      <c r="CD1209" s="159"/>
    </row>
    <row r="1210" spans="2:82" s="163" customFormat="1" x14ac:dyDescent="0.2">
      <c r="B1210" s="159"/>
      <c r="C1210" s="159"/>
      <c r="D1210" s="159"/>
      <c r="E1210" s="159"/>
      <c r="F1210" s="159"/>
      <c r="G1210" s="159"/>
      <c r="H1210" s="159"/>
      <c r="I1210" s="159"/>
      <c r="J1210" s="159"/>
      <c r="K1210" s="159"/>
      <c r="L1210" s="159"/>
      <c r="M1210" s="159"/>
      <c r="N1210" s="159"/>
      <c r="O1210" s="159"/>
      <c r="P1210" s="159"/>
      <c r="Q1210" s="159"/>
      <c r="R1210" s="159"/>
      <c r="S1210" s="159"/>
      <c r="T1210" s="159"/>
      <c r="U1210" s="159"/>
      <c r="V1210" s="159"/>
      <c r="W1210" s="159"/>
      <c r="X1210" s="159"/>
      <c r="Y1210" s="159"/>
      <c r="Z1210" s="159"/>
      <c r="AA1210" s="159"/>
      <c r="AB1210" s="159"/>
      <c r="AC1210" s="159"/>
      <c r="AD1210" s="159"/>
      <c r="AE1210" s="159"/>
      <c r="AF1210" s="159"/>
      <c r="AG1210" s="159"/>
      <c r="AH1210" s="159"/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159"/>
      <c r="AX1210" s="159"/>
      <c r="AY1210" s="159"/>
      <c r="AZ1210" s="159"/>
      <c r="BA1210" s="159"/>
      <c r="BB1210" s="159"/>
      <c r="BC1210" s="159"/>
      <c r="BD1210" s="159"/>
      <c r="BE1210" s="159"/>
      <c r="BF1210" s="159"/>
      <c r="BG1210" s="159"/>
      <c r="BH1210" s="159"/>
      <c r="BI1210" s="159"/>
      <c r="BJ1210" s="159"/>
      <c r="BK1210" s="159"/>
      <c r="BL1210" s="159"/>
      <c r="BM1210" s="159"/>
      <c r="BN1210" s="159"/>
      <c r="BO1210" s="159"/>
      <c r="BP1210" s="159"/>
      <c r="BQ1210" s="159"/>
      <c r="BR1210" s="159"/>
      <c r="BS1210" s="159"/>
      <c r="BT1210" s="159"/>
      <c r="BU1210" s="159"/>
      <c r="BV1210" s="159"/>
      <c r="BW1210" s="159"/>
      <c r="BX1210" s="159"/>
      <c r="BY1210" s="159"/>
      <c r="BZ1210" s="159"/>
      <c r="CA1210" s="159"/>
      <c r="CB1210" s="159"/>
      <c r="CC1210" s="159"/>
      <c r="CD1210" s="159"/>
    </row>
    <row r="1211" spans="2:82" s="163" customFormat="1" x14ac:dyDescent="0.2">
      <c r="B1211" s="159"/>
      <c r="C1211" s="159"/>
      <c r="D1211" s="159"/>
      <c r="E1211" s="159"/>
      <c r="F1211" s="159"/>
      <c r="G1211" s="159"/>
      <c r="H1211" s="159"/>
      <c r="I1211" s="159"/>
      <c r="J1211" s="159"/>
      <c r="K1211" s="159"/>
      <c r="L1211" s="159"/>
      <c r="M1211" s="159"/>
      <c r="N1211" s="159"/>
      <c r="O1211" s="159"/>
      <c r="P1211" s="159"/>
      <c r="Q1211" s="159"/>
      <c r="R1211" s="159"/>
      <c r="S1211" s="159"/>
      <c r="T1211" s="159"/>
      <c r="U1211" s="159"/>
      <c r="V1211" s="159"/>
      <c r="W1211" s="159"/>
      <c r="X1211" s="159"/>
      <c r="Y1211" s="159"/>
      <c r="Z1211" s="159"/>
      <c r="AA1211" s="159"/>
      <c r="AB1211" s="159"/>
      <c r="AC1211" s="159"/>
      <c r="AD1211" s="159"/>
      <c r="AE1211" s="159"/>
      <c r="AF1211" s="159"/>
      <c r="AG1211" s="159"/>
      <c r="AH1211" s="159"/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159"/>
      <c r="AX1211" s="159"/>
      <c r="AY1211" s="159"/>
      <c r="AZ1211" s="159"/>
      <c r="BA1211" s="159"/>
      <c r="BB1211" s="159"/>
      <c r="BC1211" s="159"/>
      <c r="BD1211" s="159"/>
      <c r="BE1211" s="159"/>
      <c r="BF1211" s="159"/>
      <c r="BG1211" s="159"/>
      <c r="BH1211" s="159"/>
      <c r="BI1211" s="159"/>
      <c r="BJ1211" s="159"/>
      <c r="BK1211" s="159"/>
      <c r="BL1211" s="159"/>
      <c r="BM1211" s="159"/>
      <c r="BN1211" s="159"/>
      <c r="BO1211" s="159"/>
      <c r="BP1211" s="159"/>
      <c r="BQ1211" s="159"/>
      <c r="BR1211" s="159"/>
      <c r="BS1211" s="159"/>
      <c r="BT1211" s="159"/>
      <c r="BU1211" s="159"/>
      <c r="BV1211" s="159"/>
      <c r="BW1211" s="159"/>
      <c r="BX1211" s="159"/>
      <c r="BY1211" s="159"/>
      <c r="BZ1211" s="159"/>
      <c r="CA1211" s="159"/>
      <c r="CB1211" s="159"/>
      <c r="CC1211" s="159"/>
      <c r="CD1211" s="159"/>
    </row>
    <row r="1212" spans="2:82" s="163" customFormat="1" x14ac:dyDescent="0.2">
      <c r="B1212" s="159"/>
      <c r="C1212" s="159"/>
      <c r="D1212" s="159"/>
      <c r="E1212" s="159"/>
      <c r="F1212" s="159"/>
      <c r="G1212" s="159"/>
      <c r="H1212" s="159"/>
      <c r="I1212" s="159"/>
      <c r="J1212" s="159"/>
      <c r="K1212" s="159"/>
      <c r="L1212" s="159"/>
      <c r="M1212" s="159"/>
      <c r="N1212" s="159"/>
      <c r="O1212" s="159"/>
      <c r="P1212" s="159"/>
      <c r="Q1212" s="159"/>
      <c r="R1212" s="159"/>
      <c r="S1212" s="159"/>
      <c r="T1212" s="159"/>
      <c r="U1212" s="159"/>
      <c r="V1212" s="159"/>
      <c r="W1212" s="159"/>
      <c r="X1212" s="159"/>
      <c r="Y1212" s="159"/>
      <c r="Z1212" s="159"/>
      <c r="AA1212" s="159"/>
      <c r="AB1212" s="159"/>
      <c r="AC1212" s="159"/>
      <c r="AD1212" s="159"/>
      <c r="AE1212" s="159"/>
      <c r="AF1212" s="159"/>
      <c r="AG1212" s="159"/>
      <c r="AH1212" s="159"/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159"/>
      <c r="AX1212" s="159"/>
      <c r="AY1212" s="159"/>
      <c r="AZ1212" s="159"/>
      <c r="BA1212" s="159"/>
      <c r="BB1212" s="159"/>
      <c r="BC1212" s="159"/>
      <c r="BD1212" s="159"/>
      <c r="BE1212" s="159"/>
      <c r="BF1212" s="159"/>
      <c r="BG1212" s="159"/>
      <c r="BH1212" s="159"/>
      <c r="BI1212" s="159"/>
      <c r="BJ1212" s="159"/>
      <c r="BK1212" s="159"/>
      <c r="BL1212" s="159"/>
      <c r="BM1212" s="159"/>
      <c r="BN1212" s="159"/>
      <c r="BO1212" s="159"/>
      <c r="BP1212" s="159"/>
      <c r="BQ1212" s="159"/>
      <c r="BR1212" s="159"/>
      <c r="BS1212" s="159"/>
      <c r="BT1212" s="159"/>
      <c r="BU1212" s="159"/>
      <c r="BV1212" s="159"/>
      <c r="BW1212" s="159"/>
      <c r="BX1212" s="159"/>
      <c r="BY1212" s="159"/>
      <c r="BZ1212" s="159"/>
      <c r="CA1212" s="159"/>
      <c r="CB1212" s="159"/>
      <c r="CC1212" s="159"/>
      <c r="CD1212" s="159"/>
    </row>
    <row r="1213" spans="2:82" s="163" customFormat="1" x14ac:dyDescent="0.2">
      <c r="B1213" s="159"/>
      <c r="C1213" s="159"/>
      <c r="D1213" s="159"/>
      <c r="E1213" s="159"/>
      <c r="F1213" s="159"/>
      <c r="G1213" s="159"/>
      <c r="H1213" s="159"/>
      <c r="I1213" s="159"/>
      <c r="J1213" s="159"/>
      <c r="K1213" s="159"/>
      <c r="L1213" s="159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159"/>
      <c r="BN1213" s="159"/>
      <c r="BO1213" s="159"/>
      <c r="BP1213" s="159"/>
      <c r="BQ1213" s="159"/>
      <c r="BR1213" s="159"/>
      <c r="BS1213" s="159"/>
      <c r="BT1213" s="159"/>
      <c r="BU1213" s="159"/>
      <c r="BV1213" s="159"/>
      <c r="BW1213" s="159"/>
      <c r="BX1213" s="159"/>
      <c r="BY1213" s="159"/>
      <c r="BZ1213" s="159"/>
      <c r="CA1213" s="159"/>
      <c r="CB1213" s="159"/>
      <c r="CC1213" s="159"/>
      <c r="CD1213" s="159"/>
    </row>
    <row r="1214" spans="2:82" s="163" customFormat="1" x14ac:dyDescent="0.2">
      <c r="B1214" s="159"/>
      <c r="C1214" s="159"/>
      <c r="D1214" s="159"/>
      <c r="E1214" s="159"/>
      <c r="F1214" s="159"/>
      <c r="G1214" s="159"/>
      <c r="H1214" s="159"/>
      <c r="I1214" s="159"/>
      <c r="J1214" s="159"/>
      <c r="K1214" s="159"/>
      <c r="L1214" s="159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59"/>
      <c r="BK1214" s="159"/>
      <c r="BL1214" s="159"/>
      <c r="BM1214" s="159"/>
      <c r="BN1214" s="159"/>
      <c r="BO1214" s="159"/>
      <c r="BP1214" s="159"/>
      <c r="BQ1214" s="159"/>
      <c r="BR1214" s="159"/>
      <c r="BS1214" s="159"/>
      <c r="BT1214" s="159"/>
      <c r="BU1214" s="159"/>
      <c r="BV1214" s="159"/>
      <c r="BW1214" s="159"/>
      <c r="BX1214" s="159"/>
      <c r="BY1214" s="159"/>
      <c r="BZ1214" s="159"/>
      <c r="CA1214" s="159"/>
      <c r="CB1214" s="159"/>
      <c r="CC1214" s="159"/>
      <c r="CD1214" s="159"/>
    </row>
    <row r="1215" spans="2:82" s="163" customFormat="1" x14ac:dyDescent="0.2">
      <c r="B1215" s="159"/>
      <c r="C1215" s="159"/>
      <c r="D1215" s="159"/>
      <c r="E1215" s="159"/>
      <c r="F1215" s="159"/>
      <c r="G1215" s="159"/>
      <c r="H1215" s="159"/>
      <c r="I1215" s="159"/>
      <c r="J1215" s="159"/>
      <c r="K1215" s="159"/>
      <c r="L1215" s="159"/>
      <c r="M1215" s="159"/>
      <c r="N1215" s="159"/>
      <c r="O1215" s="159"/>
      <c r="P1215" s="159"/>
      <c r="Q1215" s="159"/>
      <c r="R1215" s="159"/>
      <c r="S1215" s="159"/>
      <c r="T1215" s="159"/>
      <c r="U1215" s="159"/>
      <c r="V1215" s="159"/>
      <c r="W1215" s="159"/>
      <c r="X1215" s="159"/>
      <c r="Y1215" s="159"/>
      <c r="Z1215" s="159"/>
      <c r="AA1215" s="159"/>
      <c r="AB1215" s="159"/>
      <c r="AC1215" s="159"/>
      <c r="AD1215" s="159"/>
      <c r="AE1215" s="159"/>
      <c r="AF1215" s="159"/>
      <c r="AG1215" s="159"/>
      <c r="AH1215" s="159"/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159"/>
      <c r="AX1215" s="159"/>
      <c r="AY1215" s="159"/>
      <c r="AZ1215" s="159"/>
      <c r="BA1215" s="159"/>
      <c r="BB1215" s="159"/>
      <c r="BC1215" s="159"/>
      <c r="BD1215" s="159"/>
      <c r="BE1215" s="159"/>
      <c r="BF1215" s="159"/>
      <c r="BG1215" s="159"/>
      <c r="BH1215" s="159"/>
      <c r="BI1215" s="159"/>
      <c r="BJ1215" s="159"/>
      <c r="BK1215" s="159"/>
      <c r="BL1215" s="159"/>
      <c r="BM1215" s="159"/>
      <c r="BN1215" s="159"/>
      <c r="BO1215" s="159"/>
      <c r="BP1215" s="159"/>
      <c r="BQ1215" s="159"/>
      <c r="BR1215" s="159"/>
      <c r="BS1215" s="159"/>
      <c r="BT1215" s="159"/>
      <c r="BU1215" s="159"/>
      <c r="BV1215" s="159"/>
      <c r="BW1215" s="159"/>
      <c r="BX1215" s="159"/>
      <c r="BY1215" s="159"/>
      <c r="BZ1215" s="159"/>
      <c r="CA1215" s="159"/>
      <c r="CB1215" s="159"/>
      <c r="CC1215" s="159"/>
      <c r="CD1215" s="159"/>
    </row>
    <row r="1216" spans="2:82" s="163" customFormat="1" x14ac:dyDescent="0.2">
      <c r="B1216" s="159"/>
      <c r="C1216" s="159"/>
      <c r="D1216" s="159"/>
      <c r="E1216" s="159"/>
      <c r="F1216" s="159"/>
      <c r="G1216" s="159"/>
      <c r="H1216" s="159"/>
      <c r="I1216" s="159"/>
      <c r="J1216" s="159"/>
      <c r="K1216" s="159"/>
      <c r="L1216" s="159"/>
      <c r="M1216" s="159"/>
      <c r="N1216" s="159"/>
      <c r="O1216" s="159"/>
      <c r="P1216" s="159"/>
      <c r="Q1216" s="159"/>
      <c r="R1216" s="159"/>
      <c r="S1216" s="159"/>
      <c r="T1216" s="159"/>
      <c r="U1216" s="159"/>
      <c r="V1216" s="159"/>
      <c r="W1216" s="159"/>
      <c r="X1216" s="159"/>
      <c r="Y1216" s="159"/>
      <c r="Z1216" s="159"/>
      <c r="AA1216" s="159"/>
      <c r="AB1216" s="159"/>
      <c r="AC1216" s="159"/>
      <c r="AD1216" s="159"/>
      <c r="AE1216" s="159"/>
      <c r="AF1216" s="159"/>
      <c r="AG1216" s="159"/>
      <c r="AH1216" s="159"/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159"/>
      <c r="AX1216" s="159"/>
      <c r="AY1216" s="159"/>
      <c r="AZ1216" s="159"/>
      <c r="BA1216" s="159"/>
      <c r="BB1216" s="159"/>
      <c r="BC1216" s="159"/>
      <c r="BD1216" s="159"/>
      <c r="BE1216" s="159"/>
      <c r="BF1216" s="159"/>
      <c r="BG1216" s="159"/>
      <c r="BH1216" s="159"/>
      <c r="BI1216" s="159"/>
      <c r="BJ1216" s="159"/>
      <c r="BK1216" s="159"/>
      <c r="BL1216" s="159"/>
      <c r="BM1216" s="159"/>
      <c r="BN1216" s="159"/>
      <c r="BO1216" s="159"/>
      <c r="BP1216" s="159"/>
      <c r="BQ1216" s="159"/>
      <c r="BR1216" s="159"/>
      <c r="BS1216" s="159"/>
      <c r="BT1216" s="159"/>
      <c r="BU1216" s="159"/>
      <c r="BV1216" s="159"/>
      <c r="BW1216" s="159"/>
      <c r="BX1216" s="159"/>
      <c r="BY1216" s="159"/>
      <c r="BZ1216" s="159"/>
      <c r="CA1216" s="159"/>
      <c r="CB1216" s="159"/>
      <c r="CC1216" s="159"/>
      <c r="CD1216" s="159"/>
    </row>
    <row r="1217" spans="2:82" s="163" customFormat="1" x14ac:dyDescent="0.2">
      <c r="B1217" s="159"/>
      <c r="C1217" s="159"/>
      <c r="D1217" s="159"/>
      <c r="E1217" s="159"/>
      <c r="F1217" s="159"/>
      <c r="G1217" s="159"/>
      <c r="H1217" s="159"/>
      <c r="I1217" s="159"/>
      <c r="J1217" s="159"/>
      <c r="K1217" s="159"/>
      <c r="L1217" s="159"/>
      <c r="M1217" s="159"/>
      <c r="N1217" s="159"/>
      <c r="O1217" s="159"/>
      <c r="P1217" s="159"/>
      <c r="Q1217" s="159"/>
      <c r="R1217" s="159"/>
      <c r="S1217" s="159"/>
      <c r="T1217" s="159"/>
      <c r="U1217" s="159"/>
      <c r="V1217" s="159"/>
      <c r="W1217" s="159"/>
      <c r="X1217" s="159"/>
      <c r="Y1217" s="159"/>
      <c r="Z1217" s="159"/>
      <c r="AA1217" s="159"/>
      <c r="AB1217" s="159"/>
      <c r="AC1217" s="159"/>
      <c r="AD1217" s="159"/>
      <c r="AE1217" s="159"/>
      <c r="AF1217" s="159"/>
      <c r="AG1217" s="159"/>
      <c r="AH1217" s="159"/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159"/>
      <c r="AX1217" s="159"/>
      <c r="AY1217" s="159"/>
      <c r="AZ1217" s="159"/>
      <c r="BA1217" s="159"/>
      <c r="BB1217" s="159"/>
      <c r="BC1217" s="159"/>
      <c r="BD1217" s="159"/>
      <c r="BE1217" s="159"/>
      <c r="BF1217" s="159"/>
      <c r="BG1217" s="159"/>
      <c r="BH1217" s="159"/>
      <c r="BI1217" s="159"/>
      <c r="BJ1217" s="159"/>
      <c r="BK1217" s="159"/>
      <c r="BL1217" s="159"/>
      <c r="BM1217" s="159"/>
      <c r="BN1217" s="159"/>
      <c r="BO1217" s="159"/>
      <c r="BP1217" s="159"/>
      <c r="BQ1217" s="159"/>
      <c r="BR1217" s="159"/>
      <c r="BS1217" s="159"/>
      <c r="BT1217" s="159"/>
      <c r="BU1217" s="159"/>
      <c r="BV1217" s="159"/>
      <c r="BW1217" s="159"/>
      <c r="BX1217" s="159"/>
      <c r="BY1217" s="159"/>
      <c r="BZ1217" s="159"/>
      <c r="CA1217" s="159"/>
      <c r="CB1217" s="159"/>
      <c r="CC1217" s="159"/>
      <c r="CD1217" s="159"/>
    </row>
    <row r="1218" spans="2:82" s="163" customFormat="1" x14ac:dyDescent="0.2">
      <c r="B1218" s="159"/>
      <c r="C1218" s="159"/>
      <c r="D1218" s="159"/>
      <c r="E1218" s="159"/>
      <c r="F1218" s="159"/>
      <c r="G1218" s="159"/>
      <c r="H1218" s="159"/>
      <c r="I1218" s="159"/>
      <c r="J1218" s="159"/>
      <c r="K1218" s="159"/>
      <c r="L1218" s="159"/>
      <c r="M1218" s="159"/>
      <c r="N1218" s="159"/>
      <c r="O1218" s="159"/>
      <c r="P1218" s="159"/>
      <c r="Q1218" s="159"/>
      <c r="R1218" s="159"/>
      <c r="S1218" s="159"/>
      <c r="T1218" s="159"/>
      <c r="U1218" s="159"/>
      <c r="V1218" s="159"/>
      <c r="W1218" s="159"/>
      <c r="X1218" s="159"/>
      <c r="Y1218" s="159"/>
      <c r="Z1218" s="159"/>
      <c r="AA1218" s="159"/>
      <c r="AB1218" s="159"/>
      <c r="AC1218" s="159"/>
      <c r="AD1218" s="159"/>
      <c r="AE1218" s="159"/>
      <c r="AF1218" s="159"/>
      <c r="AG1218" s="159"/>
      <c r="AH1218" s="159"/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159"/>
      <c r="AX1218" s="159"/>
      <c r="AY1218" s="159"/>
      <c r="AZ1218" s="159"/>
      <c r="BA1218" s="159"/>
      <c r="BB1218" s="159"/>
      <c r="BC1218" s="159"/>
      <c r="BD1218" s="159"/>
      <c r="BE1218" s="159"/>
      <c r="BF1218" s="159"/>
      <c r="BG1218" s="159"/>
      <c r="BH1218" s="159"/>
      <c r="BI1218" s="159"/>
      <c r="BJ1218" s="159"/>
      <c r="BK1218" s="159"/>
      <c r="BL1218" s="159"/>
      <c r="BM1218" s="159"/>
      <c r="BN1218" s="159"/>
      <c r="BO1218" s="159"/>
      <c r="BP1218" s="159"/>
      <c r="BQ1218" s="159"/>
      <c r="BR1218" s="159"/>
      <c r="BS1218" s="159"/>
      <c r="BT1218" s="159"/>
      <c r="BU1218" s="159"/>
      <c r="BV1218" s="159"/>
      <c r="BW1218" s="159"/>
      <c r="BX1218" s="159"/>
      <c r="BY1218" s="159"/>
      <c r="BZ1218" s="159"/>
      <c r="CA1218" s="159"/>
      <c r="CB1218" s="159"/>
      <c r="CC1218" s="159"/>
      <c r="CD1218" s="159"/>
    </row>
    <row r="1219" spans="2:82" s="163" customFormat="1" x14ac:dyDescent="0.2">
      <c r="B1219" s="159"/>
      <c r="C1219" s="159"/>
      <c r="D1219" s="159"/>
      <c r="E1219" s="159"/>
      <c r="F1219" s="159"/>
      <c r="G1219" s="159"/>
      <c r="H1219" s="159"/>
      <c r="I1219" s="159"/>
      <c r="J1219" s="159"/>
      <c r="K1219" s="159"/>
      <c r="L1219" s="159"/>
      <c r="M1219" s="159"/>
      <c r="N1219" s="159"/>
      <c r="O1219" s="159"/>
      <c r="P1219" s="159"/>
      <c r="Q1219" s="159"/>
      <c r="R1219" s="159"/>
      <c r="S1219" s="159"/>
      <c r="T1219" s="159"/>
      <c r="U1219" s="159"/>
      <c r="V1219" s="159"/>
      <c r="W1219" s="159"/>
      <c r="X1219" s="159"/>
      <c r="Y1219" s="159"/>
      <c r="Z1219" s="159"/>
      <c r="AA1219" s="159"/>
      <c r="AB1219" s="159"/>
      <c r="AC1219" s="159"/>
      <c r="AD1219" s="159"/>
      <c r="AE1219" s="159"/>
      <c r="AF1219" s="159"/>
      <c r="AG1219" s="159"/>
      <c r="AH1219" s="159"/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159"/>
      <c r="AX1219" s="159"/>
      <c r="AY1219" s="159"/>
      <c r="AZ1219" s="159"/>
      <c r="BA1219" s="159"/>
      <c r="BB1219" s="159"/>
      <c r="BC1219" s="159"/>
      <c r="BD1219" s="159"/>
      <c r="BE1219" s="159"/>
      <c r="BF1219" s="159"/>
      <c r="BG1219" s="159"/>
      <c r="BH1219" s="159"/>
      <c r="BI1219" s="159"/>
      <c r="BJ1219" s="159"/>
      <c r="BK1219" s="159"/>
      <c r="BL1219" s="159"/>
      <c r="BM1219" s="159"/>
      <c r="BN1219" s="159"/>
      <c r="BO1219" s="159"/>
      <c r="BP1219" s="159"/>
      <c r="BQ1219" s="159"/>
      <c r="BR1219" s="159"/>
      <c r="BS1219" s="159"/>
      <c r="BT1219" s="159"/>
      <c r="BU1219" s="159"/>
      <c r="BV1219" s="159"/>
      <c r="BW1219" s="159"/>
      <c r="BX1219" s="159"/>
      <c r="BY1219" s="159"/>
      <c r="BZ1219" s="159"/>
      <c r="CA1219" s="159"/>
      <c r="CB1219" s="159"/>
      <c r="CC1219" s="159"/>
      <c r="CD1219" s="159"/>
    </row>
    <row r="1220" spans="2:82" s="163" customFormat="1" x14ac:dyDescent="0.2">
      <c r="B1220" s="159"/>
      <c r="C1220" s="159"/>
      <c r="D1220" s="159"/>
      <c r="E1220" s="159"/>
      <c r="F1220" s="159"/>
      <c r="G1220" s="159"/>
      <c r="H1220" s="159"/>
      <c r="I1220" s="159"/>
      <c r="J1220" s="159"/>
      <c r="K1220" s="159"/>
      <c r="L1220" s="159"/>
      <c r="M1220" s="159"/>
      <c r="N1220" s="159"/>
      <c r="O1220" s="159"/>
      <c r="P1220" s="159"/>
      <c r="Q1220" s="159"/>
      <c r="R1220" s="159"/>
      <c r="S1220" s="159"/>
      <c r="T1220" s="159"/>
      <c r="U1220" s="159"/>
      <c r="V1220" s="159"/>
      <c r="W1220" s="159"/>
      <c r="X1220" s="159"/>
      <c r="Y1220" s="159"/>
      <c r="Z1220" s="159"/>
      <c r="AA1220" s="159"/>
      <c r="AB1220" s="159"/>
      <c r="AC1220" s="159"/>
      <c r="AD1220" s="159"/>
      <c r="AE1220" s="159"/>
      <c r="AF1220" s="159"/>
      <c r="AG1220" s="159"/>
      <c r="AH1220" s="159"/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159"/>
      <c r="AX1220" s="159"/>
      <c r="AY1220" s="159"/>
      <c r="AZ1220" s="159"/>
      <c r="BA1220" s="159"/>
      <c r="BB1220" s="159"/>
      <c r="BC1220" s="159"/>
      <c r="BD1220" s="159"/>
      <c r="BE1220" s="159"/>
      <c r="BF1220" s="159"/>
      <c r="BG1220" s="159"/>
      <c r="BH1220" s="159"/>
      <c r="BI1220" s="159"/>
      <c r="BJ1220" s="159"/>
      <c r="BK1220" s="159"/>
      <c r="BL1220" s="159"/>
      <c r="BM1220" s="159"/>
      <c r="BN1220" s="159"/>
      <c r="BO1220" s="159"/>
      <c r="BP1220" s="159"/>
      <c r="BQ1220" s="159"/>
      <c r="BR1220" s="159"/>
      <c r="BS1220" s="159"/>
      <c r="BT1220" s="159"/>
      <c r="BU1220" s="159"/>
      <c r="BV1220" s="159"/>
      <c r="BW1220" s="159"/>
      <c r="BX1220" s="159"/>
      <c r="BY1220" s="159"/>
      <c r="BZ1220" s="159"/>
      <c r="CA1220" s="159"/>
      <c r="CB1220" s="159"/>
      <c r="CC1220" s="159"/>
      <c r="CD1220" s="159"/>
    </row>
    <row r="1221" spans="2:82" s="163" customFormat="1" x14ac:dyDescent="0.2">
      <c r="B1221" s="159"/>
      <c r="C1221" s="159"/>
      <c r="D1221" s="159"/>
      <c r="E1221" s="159"/>
      <c r="F1221" s="159"/>
      <c r="G1221" s="159"/>
      <c r="H1221" s="159"/>
      <c r="I1221" s="159"/>
      <c r="J1221" s="159"/>
      <c r="K1221" s="159"/>
      <c r="L1221" s="159"/>
      <c r="M1221" s="159"/>
      <c r="N1221" s="159"/>
      <c r="O1221" s="159"/>
      <c r="P1221" s="159"/>
      <c r="Q1221" s="159"/>
      <c r="R1221" s="159"/>
      <c r="S1221" s="159"/>
      <c r="T1221" s="159"/>
      <c r="U1221" s="159"/>
      <c r="V1221" s="159"/>
      <c r="W1221" s="159"/>
      <c r="X1221" s="159"/>
      <c r="Y1221" s="159"/>
      <c r="Z1221" s="159"/>
      <c r="AA1221" s="159"/>
      <c r="AB1221" s="159"/>
      <c r="AC1221" s="159"/>
      <c r="AD1221" s="159"/>
      <c r="AE1221" s="159"/>
      <c r="AF1221" s="159"/>
      <c r="AG1221" s="159"/>
      <c r="AH1221" s="159"/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159"/>
      <c r="AX1221" s="159"/>
      <c r="AY1221" s="159"/>
      <c r="AZ1221" s="159"/>
      <c r="BA1221" s="159"/>
      <c r="BB1221" s="159"/>
      <c r="BC1221" s="159"/>
      <c r="BD1221" s="159"/>
      <c r="BE1221" s="159"/>
      <c r="BF1221" s="159"/>
      <c r="BG1221" s="159"/>
      <c r="BH1221" s="159"/>
      <c r="BI1221" s="159"/>
      <c r="BJ1221" s="159"/>
      <c r="BK1221" s="159"/>
      <c r="BL1221" s="159"/>
      <c r="BM1221" s="159"/>
      <c r="BN1221" s="159"/>
      <c r="BO1221" s="159"/>
      <c r="BP1221" s="159"/>
      <c r="BQ1221" s="159"/>
      <c r="BR1221" s="159"/>
      <c r="BS1221" s="159"/>
      <c r="BT1221" s="159"/>
      <c r="BU1221" s="159"/>
      <c r="BV1221" s="159"/>
      <c r="BW1221" s="159"/>
      <c r="BX1221" s="159"/>
      <c r="BY1221" s="159"/>
      <c r="BZ1221" s="159"/>
      <c r="CA1221" s="159"/>
      <c r="CB1221" s="159"/>
      <c r="CC1221" s="159"/>
      <c r="CD1221" s="159"/>
    </row>
    <row r="1222" spans="2:82" s="163" customFormat="1" x14ac:dyDescent="0.2">
      <c r="B1222" s="159"/>
      <c r="C1222" s="159"/>
      <c r="D1222" s="159"/>
      <c r="E1222" s="159"/>
      <c r="F1222" s="159"/>
      <c r="G1222" s="159"/>
      <c r="H1222" s="159"/>
      <c r="I1222" s="159"/>
      <c r="J1222" s="159"/>
      <c r="K1222" s="159"/>
      <c r="L1222" s="159"/>
      <c r="M1222" s="159"/>
      <c r="N1222" s="159"/>
      <c r="O1222" s="159"/>
      <c r="P1222" s="159"/>
      <c r="Q1222" s="159"/>
      <c r="R1222" s="159"/>
      <c r="S1222" s="159"/>
      <c r="T1222" s="159"/>
      <c r="U1222" s="159"/>
      <c r="V1222" s="159"/>
      <c r="W1222" s="159"/>
      <c r="X1222" s="159"/>
      <c r="Y1222" s="159"/>
      <c r="Z1222" s="159"/>
      <c r="AA1222" s="159"/>
      <c r="AB1222" s="159"/>
      <c r="AC1222" s="159"/>
      <c r="AD1222" s="159"/>
      <c r="AE1222" s="159"/>
      <c r="AF1222" s="159"/>
      <c r="AG1222" s="159"/>
      <c r="AH1222" s="159"/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159"/>
      <c r="AX1222" s="159"/>
      <c r="AY1222" s="159"/>
      <c r="AZ1222" s="159"/>
      <c r="BA1222" s="159"/>
      <c r="BB1222" s="159"/>
      <c r="BC1222" s="159"/>
      <c r="BD1222" s="159"/>
      <c r="BE1222" s="159"/>
      <c r="BF1222" s="159"/>
      <c r="BG1222" s="159"/>
      <c r="BH1222" s="159"/>
      <c r="BI1222" s="159"/>
      <c r="BJ1222" s="159"/>
      <c r="BK1222" s="159"/>
      <c r="BL1222" s="159"/>
      <c r="BM1222" s="159"/>
      <c r="BN1222" s="159"/>
      <c r="BO1222" s="159"/>
      <c r="BP1222" s="159"/>
      <c r="BQ1222" s="159"/>
      <c r="BR1222" s="159"/>
      <c r="BS1222" s="159"/>
      <c r="BT1222" s="159"/>
      <c r="BU1222" s="159"/>
      <c r="BV1222" s="159"/>
      <c r="BW1222" s="159"/>
      <c r="BX1222" s="159"/>
      <c r="BY1222" s="159"/>
      <c r="BZ1222" s="159"/>
      <c r="CA1222" s="159"/>
      <c r="CB1222" s="159"/>
      <c r="CC1222" s="159"/>
      <c r="CD1222" s="159"/>
    </row>
    <row r="1223" spans="2:82" s="163" customFormat="1" x14ac:dyDescent="0.2">
      <c r="B1223" s="159"/>
      <c r="C1223" s="159"/>
      <c r="D1223" s="159"/>
      <c r="E1223" s="159"/>
      <c r="F1223" s="159"/>
      <c r="G1223" s="159"/>
      <c r="H1223" s="159"/>
      <c r="I1223" s="159"/>
      <c r="J1223" s="159"/>
      <c r="K1223" s="159"/>
      <c r="L1223" s="159"/>
      <c r="M1223" s="159"/>
      <c r="N1223" s="159"/>
      <c r="O1223" s="159"/>
      <c r="P1223" s="159"/>
      <c r="Q1223" s="159"/>
      <c r="R1223" s="159"/>
      <c r="S1223" s="159"/>
      <c r="T1223" s="159"/>
      <c r="U1223" s="159"/>
      <c r="V1223" s="159"/>
      <c r="W1223" s="159"/>
      <c r="X1223" s="159"/>
      <c r="Y1223" s="159"/>
      <c r="Z1223" s="159"/>
      <c r="AA1223" s="159"/>
      <c r="AB1223" s="159"/>
      <c r="AC1223" s="159"/>
      <c r="AD1223" s="159"/>
      <c r="AE1223" s="159"/>
      <c r="AF1223" s="159"/>
      <c r="AG1223" s="159"/>
      <c r="AH1223" s="159"/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159"/>
      <c r="AX1223" s="159"/>
      <c r="AY1223" s="159"/>
      <c r="AZ1223" s="159"/>
      <c r="BA1223" s="159"/>
      <c r="BB1223" s="159"/>
      <c r="BC1223" s="159"/>
      <c r="BD1223" s="159"/>
      <c r="BE1223" s="159"/>
      <c r="BF1223" s="159"/>
      <c r="BG1223" s="159"/>
      <c r="BH1223" s="159"/>
      <c r="BI1223" s="159"/>
      <c r="BJ1223" s="159"/>
      <c r="BK1223" s="159"/>
      <c r="BL1223" s="159"/>
      <c r="BM1223" s="159"/>
      <c r="BN1223" s="159"/>
      <c r="BO1223" s="159"/>
      <c r="BP1223" s="159"/>
      <c r="BQ1223" s="159"/>
      <c r="BR1223" s="159"/>
      <c r="BS1223" s="159"/>
      <c r="BT1223" s="159"/>
      <c r="BU1223" s="159"/>
      <c r="BV1223" s="159"/>
      <c r="BW1223" s="159"/>
      <c r="BX1223" s="159"/>
      <c r="BY1223" s="159"/>
      <c r="BZ1223" s="159"/>
      <c r="CA1223" s="159"/>
      <c r="CB1223" s="159"/>
      <c r="CC1223" s="159"/>
      <c r="CD1223" s="159"/>
    </row>
    <row r="1224" spans="2:82" s="163" customFormat="1" x14ac:dyDescent="0.2">
      <c r="B1224" s="159"/>
      <c r="C1224" s="159"/>
      <c r="D1224" s="159"/>
      <c r="E1224" s="159"/>
      <c r="F1224" s="159"/>
      <c r="G1224" s="159"/>
      <c r="H1224" s="159"/>
      <c r="I1224" s="159"/>
      <c r="J1224" s="159"/>
      <c r="K1224" s="159"/>
      <c r="L1224" s="159"/>
      <c r="M1224" s="159"/>
      <c r="N1224" s="159"/>
      <c r="O1224" s="159"/>
      <c r="P1224" s="159"/>
      <c r="Q1224" s="159"/>
      <c r="R1224" s="159"/>
      <c r="S1224" s="159"/>
      <c r="T1224" s="159"/>
      <c r="U1224" s="159"/>
      <c r="V1224" s="159"/>
      <c r="W1224" s="159"/>
      <c r="X1224" s="159"/>
      <c r="Y1224" s="159"/>
      <c r="Z1224" s="159"/>
      <c r="AA1224" s="159"/>
      <c r="AB1224" s="159"/>
      <c r="AC1224" s="159"/>
      <c r="AD1224" s="159"/>
      <c r="AE1224" s="159"/>
      <c r="AF1224" s="159"/>
      <c r="AG1224" s="159"/>
      <c r="AH1224" s="159"/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159"/>
      <c r="AX1224" s="159"/>
      <c r="AY1224" s="159"/>
      <c r="AZ1224" s="159"/>
      <c r="BA1224" s="159"/>
      <c r="BB1224" s="159"/>
      <c r="BC1224" s="159"/>
      <c r="BD1224" s="159"/>
      <c r="BE1224" s="159"/>
      <c r="BF1224" s="159"/>
      <c r="BG1224" s="159"/>
      <c r="BH1224" s="159"/>
      <c r="BI1224" s="159"/>
      <c r="BJ1224" s="159"/>
      <c r="BK1224" s="159"/>
      <c r="BL1224" s="159"/>
      <c r="BM1224" s="159"/>
      <c r="BN1224" s="159"/>
      <c r="BO1224" s="159"/>
      <c r="BP1224" s="159"/>
      <c r="BQ1224" s="159"/>
      <c r="BR1224" s="159"/>
      <c r="BS1224" s="159"/>
      <c r="BT1224" s="159"/>
      <c r="BU1224" s="159"/>
      <c r="BV1224" s="159"/>
      <c r="BW1224" s="159"/>
      <c r="BX1224" s="159"/>
      <c r="BY1224" s="159"/>
      <c r="BZ1224" s="159"/>
      <c r="CA1224" s="159"/>
      <c r="CB1224" s="159"/>
      <c r="CC1224" s="159"/>
      <c r="CD1224" s="159"/>
    </row>
    <row r="1225" spans="2:82" s="163" customFormat="1" x14ac:dyDescent="0.2">
      <c r="B1225" s="159"/>
      <c r="C1225" s="159"/>
      <c r="D1225" s="159"/>
      <c r="E1225" s="159"/>
      <c r="F1225" s="159"/>
      <c r="G1225" s="159"/>
      <c r="H1225" s="159"/>
      <c r="I1225" s="159"/>
      <c r="J1225" s="159"/>
      <c r="K1225" s="159"/>
      <c r="L1225" s="159"/>
      <c r="M1225" s="159"/>
      <c r="N1225" s="159"/>
      <c r="O1225" s="159"/>
      <c r="P1225" s="159"/>
      <c r="Q1225" s="159"/>
      <c r="R1225" s="159"/>
      <c r="S1225" s="159"/>
      <c r="T1225" s="159"/>
      <c r="U1225" s="159"/>
      <c r="V1225" s="159"/>
      <c r="W1225" s="159"/>
      <c r="X1225" s="159"/>
      <c r="Y1225" s="159"/>
      <c r="Z1225" s="159"/>
      <c r="AA1225" s="159"/>
      <c r="AB1225" s="159"/>
      <c r="AC1225" s="159"/>
      <c r="AD1225" s="159"/>
      <c r="AE1225" s="159"/>
      <c r="AF1225" s="159"/>
      <c r="AG1225" s="159"/>
      <c r="AH1225" s="159"/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159"/>
      <c r="AX1225" s="159"/>
      <c r="AY1225" s="159"/>
      <c r="AZ1225" s="159"/>
      <c r="BA1225" s="159"/>
      <c r="BB1225" s="159"/>
      <c r="BC1225" s="159"/>
      <c r="BD1225" s="159"/>
      <c r="BE1225" s="159"/>
      <c r="BF1225" s="159"/>
      <c r="BG1225" s="159"/>
      <c r="BH1225" s="159"/>
      <c r="BI1225" s="159"/>
      <c r="BJ1225" s="159"/>
      <c r="BK1225" s="159"/>
      <c r="BL1225" s="159"/>
      <c r="BM1225" s="159"/>
      <c r="BN1225" s="159"/>
      <c r="BO1225" s="159"/>
      <c r="BP1225" s="159"/>
      <c r="BQ1225" s="159"/>
      <c r="BR1225" s="159"/>
      <c r="BS1225" s="159"/>
      <c r="BT1225" s="159"/>
      <c r="BU1225" s="159"/>
      <c r="BV1225" s="159"/>
      <c r="BW1225" s="159"/>
      <c r="BX1225" s="159"/>
      <c r="BY1225" s="159"/>
      <c r="BZ1225" s="159"/>
      <c r="CA1225" s="159"/>
      <c r="CB1225" s="159"/>
      <c r="CC1225" s="159"/>
      <c r="CD1225" s="159"/>
    </row>
    <row r="1226" spans="2:82" s="163" customFormat="1" x14ac:dyDescent="0.2">
      <c r="B1226" s="159"/>
      <c r="C1226" s="159"/>
      <c r="D1226" s="159"/>
      <c r="E1226" s="159"/>
      <c r="F1226" s="159"/>
      <c r="G1226" s="159"/>
      <c r="H1226" s="159"/>
      <c r="I1226" s="159"/>
      <c r="J1226" s="159"/>
      <c r="K1226" s="159"/>
      <c r="L1226" s="159"/>
      <c r="M1226" s="159"/>
      <c r="N1226" s="159"/>
      <c r="O1226" s="159"/>
      <c r="P1226" s="159"/>
      <c r="Q1226" s="159"/>
      <c r="R1226" s="159"/>
      <c r="S1226" s="159"/>
      <c r="T1226" s="159"/>
      <c r="U1226" s="159"/>
      <c r="V1226" s="159"/>
      <c r="W1226" s="159"/>
      <c r="X1226" s="159"/>
      <c r="Y1226" s="159"/>
      <c r="Z1226" s="159"/>
      <c r="AA1226" s="159"/>
      <c r="AB1226" s="159"/>
      <c r="AC1226" s="159"/>
      <c r="AD1226" s="159"/>
      <c r="AE1226" s="159"/>
      <c r="AF1226" s="159"/>
      <c r="AG1226" s="159"/>
      <c r="AH1226" s="159"/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159"/>
      <c r="AX1226" s="159"/>
      <c r="AY1226" s="159"/>
      <c r="AZ1226" s="159"/>
      <c r="BA1226" s="159"/>
      <c r="BB1226" s="159"/>
      <c r="BC1226" s="159"/>
      <c r="BD1226" s="159"/>
      <c r="BE1226" s="159"/>
      <c r="BF1226" s="159"/>
      <c r="BG1226" s="159"/>
      <c r="BH1226" s="159"/>
      <c r="BI1226" s="159"/>
      <c r="BJ1226" s="159"/>
      <c r="BK1226" s="159"/>
      <c r="BL1226" s="159"/>
      <c r="BM1226" s="159"/>
      <c r="BN1226" s="159"/>
      <c r="BO1226" s="159"/>
      <c r="BP1226" s="159"/>
      <c r="BQ1226" s="159"/>
      <c r="BR1226" s="159"/>
      <c r="BS1226" s="159"/>
      <c r="BT1226" s="159"/>
      <c r="BU1226" s="159"/>
      <c r="BV1226" s="159"/>
      <c r="BW1226" s="159"/>
      <c r="BX1226" s="159"/>
      <c r="BY1226" s="159"/>
      <c r="BZ1226" s="159"/>
      <c r="CA1226" s="159"/>
      <c r="CB1226" s="159"/>
      <c r="CC1226" s="159"/>
      <c r="CD1226" s="159"/>
    </row>
    <row r="1227" spans="2:82" s="163" customFormat="1" x14ac:dyDescent="0.2">
      <c r="B1227" s="159"/>
      <c r="C1227" s="159"/>
      <c r="D1227" s="159"/>
      <c r="E1227" s="159"/>
      <c r="F1227" s="159"/>
      <c r="G1227" s="159"/>
      <c r="H1227" s="159"/>
      <c r="I1227" s="159"/>
      <c r="J1227" s="159"/>
      <c r="K1227" s="159"/>
      <c r="L1227" s="159"/>
      <c r="M1227" s="159"/>
      <c r="N1227" s="159"/>
      <c r="O1227" s="159"/>
      <c r="P1227" s="159"/>
      <c r="Q1227" s="159"/>
      <c r="R1227" s="159"/>
      <c r="S1227" s="159"/>
      <c r="T1227" s="159"/>
      <c r="U1227" s="159"/>
      <c r="V1227" s="159"/>
      <c r="W1227" s="159"/>
      <c r="X1227" s="159"/>
      <c r="Y1227" s="159"/>
      <c r="Z1227" s="159"/>
      <c r="AA1227" s="159"/>
      <c r="AB1227" s="159"/>
      <c r="AC1227" s="159"/>
      <c r="AD1227" s="159"/>
      <c r="AE1227" s="159"/>
      <c r="AF1227" s="159"/>
      <c r="AG1227" s="159"/>
      <c r="AH1227" s="159"/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159"/>
      <c r="AX1227" s="159"/>
      <c r="AY1227" s="159"/>
      <c r="AZ1227" s="159"/>
      <c r="BA1227" s="159"/>
      <c r="BB1227" s="159"/>
      <c r="BC1227" s="159"/>
      <c r="BD1227" s="159"/>
      <c r="BE1227" s="159"/>
      <c r="BF1227" s="159"/>
      <c r="BG1227" s="159"/>
      <c r="BH1227" s="159"/>
      <c r="BI1227" s="159"/>
      <c r="BJ1227" s="159"/>
      <c r="BK1227" s="159"/>
      <c r="BL1227" s="159"/>
      <c r="BM1227" s="159"/>
      <c r="BN1227" s="159"/>
      <c r="BO1227" s="159"/>
      <c r="BP1227" s="159"/>
      <c r="BQ1227" s="159"/>
      <c r="BR1227" s="159"/>
      <c r="BS1227" s="159"/>
      <c r="BT1227" s="159"/>
      <c r="BU1227" s="159"/>
      <c r="BV1227" s="159"/>
      <c r="BW1227" s="159"/>
      <c r="BX1227" s="159"/>
      <c r="BY1227" s="159"/>
      <c r="BZ1227" s="159"/>
      <c r="CA1227" s="159"/>
      <c r="CB1227" s="159"/>
      <c r="CC1227" s="159"/>
      <c r="CD1227" s="159"/>
    </row>
    <row r="1228" spans="2:82" s="163" customFormat="1" x14ac:dyDescent="0.2">
      <c r="B1228" s="159"/>
      <c r="C1228" s="159"/>
      <c r="D1228" s="159"/>
      <c r="E1228" s="159"/>
      <c r="F1228" s="159"/>
      <c r="G1228" s="159"/>
      <c r="H1228" s="159"/>
      <c r="I1228" s="159"/>
      <c r="J1228" s="159"/>
      <c r="K1228" s="159"/>
      <c r="L1228" s="159"/>
      <c r="M1228" s="159"/>
      <c r="N1228" s="159"/>
      <c r="O1228" s="159"/>
      <c r="P1228" s="159"/>
      <c r="Q1228" s="159"/>
      <c r="R1228" s="159"/>
      <c r="S1228" s="159"/>
      <c r="T1228" s="159"/>
      <c r="U1228" s="159"/>
      <c r="V1228" s="159"/>
      <c r="W1228" s="159"/>
      <c r="X1228" s="159"/>
      <c r="Y1228" s="159"/>
      <c r="Z1228" s="159"/>
      <c r="AA1228" s="159"/>
      <c r="AB1228" s="159"/>
      <c r="AC1228" s="159"/>
      <c r="AD1228" s="159"/>
      <c r="AE1228" s="159"/>
      <c r="AF1228" s="159"/>
      <c r="AG1228" s="159"/>
      <c r="AH1228" s="159"/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159"/>
      <c r="AX1228" s="159"/>
      <c r="AY1228" s="159"/>
      <c r="AZ1228" s="159"/>
      <c r="BA1228" s="159"/>
      <c r="BB1228" s="159"/>
      <c r="BC1228" s="159"/>
      <c r="BD1228" s="159"/>
      <c r="BE1228" s="159"/>
      <c r="BF1228" s="159"/>
      <c r="BG1228" s="159"/>
      <c r="BH1228" s="159"/>
      <c r="BI1228" s="159"/>
      <c r="BJ1228" s="159"/>
      <c r="BK1228" s="159"/>
      <c r="BL1228" s="159"/>
      <c r="BM1228" s="159"/>
      <c r="BN1228" s="159"/>
      <c r="BO1228" s="159"/>
      <c r="BP1228" s="159"/>
      <c r="BQ1228" s="159"/>
      <c r="BR1228" s="159"/>
      <c r="BS1228" s="159"/>
      <c r="BT1228" s="159"/>
      <c r="BU1228" s="159"/>
      <c r="BV1228" s="159"/>
      <c r="BW1228" s="159"/>
      <c r="BX1228" s="159"/>
      <c r="BY1228" s="159"/>
      <c r="BZ1228" s="159"/>
      <c r="CA1228" s="159"/>
      <c r="CB1228" s="159"/>
      <c r="CC1228" s="159"/>
      <c r="CD1228" s="159"/>
    </row>
    <row r="1229" spans="2:82" s="163" customFormat="1" x14ac:dyDescent="0.2">
      <c r="B1229" s="159"/>
      <c r="C1229" s="159"/>
      <c r="D1229" s="159"/>
      <c r="E1229" s="159"/>
      <c r="F1229" s="159"/>
      <c r="G1229" s="159"/>
      <c r="H1229" s="159"/>
      <c r="I1229" s="159"/>
      <c r="J1229" s="159"/>
      <c r="K1229" s="159"/>
      <c r="L1229" s="159"/>
      <c r="M1229" s="159"/>
      <c r="N1229" s="159"/>
      <c r="O1229" s="159"/>
      <c r="P1229" s="159"/>
      <c r="Q1229" s="159"/>
      <c r="R1229" s="159"/>
      <c r="S1229" s="159"/>
      <c r="T1229" s="159"/>
      <c r="U1229" s="159"/>
      <c r="V1229" s="159"/>
      <c r="W1229" s="159"/>
      <c r="X1229" s="159"/>
      <c r="Y1229" s="159"/>
      <c r="Z1229" s="159"/>
      <c r="AA1229" s="159"/>
      <c r="AB1229" s="159"/>
      <c r="AC1229" s="159"/>
      <c r="AD1229" s="159"/>
      <c r="AE1229" s="159"/>
      <c r="AF1229" s="159"/>
      <c r="AG1229" s="159"/>
      <c r="AH1229" s="159"/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159"/>
      <c r="AX1229" s="159"/>
      <c r="AY1229" s="159"/>
      <c r="AZ1229" s="159"/>
      <c r="BA1229" s="159"/>
      <c r="BB1229" s="159"/>
      <c r="BC1229" s="159"/>
      <c r="BD1229" s="159"/>
      <c r="BE1229" s="159"/>
      <c r="BF1229" s="159"/>
      <c r="BG1229" s="159"/>
      <c r="BH1229" s="159"/>
      <c r="BI1229" s="159"/>
      <c r="BJ1229" s="159"/>
      <c r="BK1229" s="159"/>
      <c r="BL1229" s="159"/>
      <c r="BM1229" s="159"/>
      <c r="BN1229" s="159"/>
      <c r="BO1229" s="159"/>
      <c r="BP1229" s="159"/>
      <c r="BQ1229" s="159"/>
      <c r="BR1229" s="159"/>
      <c r="BS1229" s="159"/>
      <c r="BT1229" s="159"/>
      <c r="BU1229" s="159"/>
      <c r="BV1229" s="159"/>
      <c r="BW1229" s="159"/>
      <c r="BX1229" s="159"/>
      <c r="BY1229" s="159"/>
      <c r="BZ1229" s="159"/>
      <c r="CA1229" s="159"/>
      <c r="CB1229" s="159"/>
      <c r="CC1229" s="159"/>
      <c r="CD1229" s="159"/>
    </row>
    <row r="1230" spans="2:82" s="163" customFormat="1" x14ac:dyDescent="0.2">
      <c r="B1230" s="159"/>
      <c r="C1230" s="159"/>
      <c r="D1230" s="159"/>
      <c r="E1230" s="159"/>
      <c r="F1230" s="159"/>
      <c r="G1230" s="159"/>
      <c r="H1230" s="159"/>
      <c r="I1230" s="159"/>
      <c r="J1230" s="159"/>
      <c r="K1230" s="159"/>
      <c r="L1230" s="159"/>
      <c r="M1230" s="159"/>
      <c r="N1230" s="159"/>
      <c r="O1230" s="159"/>
      <c r="P1230" s="159"/>
      <c r="Q1230" s="159"/>
      <c r="R1230" s="159"/>
      <c r="S1230" s="159"/>
      <c r="T1230" s="159"/>
      <c r="U1230" s="159"/>
      <c r="V1230" s="159"/>
      <c r="W1230" s="159"/>
      <c r="X1230" s="159"/>
      <c r="Y1230" s="159"/>
      <c r="Z1230" s="159"/>
      <c r="AA1230" s="159"/>
      <c r="AB1230" s="159"/>
      <c r="AC1230" s="159"/>
      <c r="AD1230" s="159"/>
      <c r="AE1230" s="159"/>
      <c r="AF1230" s="159"/>
      <c r="AG1230" s="159"/>
      <c r="AH1230" s="159"/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159"/>
      <c r="AX1230" s="159"/>
      <c r="AY1230" s="159"/>
      <c r="AZ1230" s="159"/>
      <c r="BA1230" s="159"/>
      <c r="BB1230" s="159"/>
      <c r="BC1230" s="159"/>
      <c r="BD1230" s="159"/>
      <c r="BE1230" s="159"/>
      <c r="BF1230" s="159"/>
      <c r="BG1230" s="159"/>
      <c r="BH1230" s="159"/>
      <c r="BI1230" s="159"/>
      <c r="BJ1230" s="159"/>
      <c r="BK1230" s="159"/>
      <c r="BL1230" s="159"/>
      <c r="BM1230" s="159"/>
      <c r="BN1230" s="159"/>
      <c r="BO1230" s="159"/>
      <c r="BP1230" s="159"/>
      <c r="BQ1230" s="159"/>
      <c r="BR1230" s="159"/>
      <c r="BS1230" s="159"/>
      <c r="BT1230" s="159"/>
      <c r="BU1230" s="159"/>
      <c r="BV1230" s="159"/>
      <c r="BW1230" s="159"/>
      <c r="BX1230" s="159"/>
      <c r="BY1230" s="159"/>
      <c r="BZ1230" s="159"/>
      <c r="CA1230" s="159"/>
      <c r="CB1230" s="159"/>
      <c r="CC1230" s="159"/>
      <c r="CD1230" s="159"/>
    </row>
    <row r="1231" spans="2:82" s="163" customFormat="1" x14ac:dyDescent="0.2">
      <c r="B1231" s="159"/>
      <c r="C1231" s="159"/>
      <c r="D1231" s="159"/>
      <c r="E1231" s="159"/>
      <c r="F1231" s="159"/>
      <c r="G1231" s="159"/>
      <c r="H1231" s="159"/>
      <c r="I1231" s="159"/>
      <c r="J1231" s="159"/>
      <c r="K1231" s="159"/>
      <c r="L1231" s="159"/>
      <c r="M1231" s="159"/>
      <c r="N1231" s="159"/>
      <c r="O1231" s="159"/>
      <c r="P1231" s="159"/>
      <c r="Q1231" s="159"/>
      <c r="R1231" s="159"/>
      <c r="S1231" s="159"/>
      <c r="T1231" s="159"/>
      <c r="U1231" s="159"/>
      <c r="V1231" s="159"/>
      <c r="W1231" s="159"/>
      <c r="X1231" s="159"/>
      <c r="Y1231" s="159"/>
      <c r="Z1231" s="159"/>
      <c r="AA1231" s="159"/>
      <c r="AB1231" s="159"/>
      <c r="AC1231" s="159"/>
      <c r="AD1231" s="159"/>
      <c r="AE1231" s="159"/>
      <c r="AF1231" s="159"/>
      <c r="AG1231" s="159"/>
      <c r="AH1231" s="159"/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159"/>
      <c r="AX1231" s="159"/>
      <c r="AY1231" s="159"/>
      <c r="AZ1231" s="159"/>
      <c r="BA1231" s="159"/>
      <c r="BB1231" s="159"/>
      <c r="BC1231" s="159"/>
      <c r="BD1231" s="159"/>
      <c r="BE1231" s="159"/>
      <c r="BF1231" s="159"/>
      <c r="BG1231" s="159"/>
      <c r="BH1231" s="159"/>
      <c r="BI1231" s="159"/>
      <c r="BJ1231" s="159"/>
      <c r="BK1231" s="159"/>
      <c r="BL1231" s="159"/>
      <c r="BM1231" s="159"/>
      <c r="BN1231" s="159"/>
      <c r="BO1231" s="159"/>
      <c r="BP1231" s="159"/>
      <c r="BQ1231" s="159"/>
      <c r="BR1231" s="159"/>
      <c r="BS1231" s="159"/>
      <c r="BT1231" s="159"/>
      <c r="BU1231" s="159"/>
      <c r="BV1231" s="159"/>
      <c r="BW1231" s="159"/>
      <c r="BX1231" s="159"/>
      <c r="BY1231" s="159"/>
      <c r="BZ1231" s="159"/>
      <c r="CA1231" s="159"/>
      <c r="CB1231" s="159"/>
      <c r="CC1231" s="159"/>
      <c r="CD1231" s="159"/>
    </row>
    <row r="1232" spans="2:82" s="163" customFormat="1" x14ac:dyDescent="0.2">
      <c r="B1232" s="159"/>
      <c r="C1232" s="159"/>
      <c r="D1232" s="159"/>
      <c r="E1232" s="159"/>
      <c r="F1232" s="159"/>
      <c r="G1232" s="159"/>
      <c r="H1232" s="159"/>
      <c r="I1232" s="159"/>
      <c r="J1232" s="159"/>
      <c r="K1232" s="159"/>
      <c r="L1232" s="159"/>
      <c r="M1232" s="159"/>
      <c r="N1232" s="159"/>
      <c r="O1232" s="159"/>
      <c r="P1232" s="159"/>
      <c r="Q1232" s="159"/>
      <c r="R1232" s="159"/>
      <c r="S1232" s="159"/>
      <c r="T1232" s="159"/>
      <c r="U1232" s="159"/>
      <c r="V1232" s="159"/>
      <c r="W1232" s="159"/>
      <c r="X1232" s="159"/>
      <c r="Y1232" s="159"/>
      <c r="Z1232" s="159"/>
      <c r="AA1232" s="159"/>
      <c r="AB1232" s="159"/>
      <c r="AC1232" s="159"/>
      <c r="AD1232" s="159"/>
      <c r="AE1232" s="159"/>
      <c r="AF1232" s="159"/>
      <c r="AG1232" s="159"/>
      <c r="AH1232" s="159"/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159"/>
      <c r="AX1232" s="159"/>
      <c r="AY1232" s="159"/>
      <c r="AZ1232" s="159"/>
      <c r="BA1232" s="159"/>
      <c r="BB1232" s="159"/>
      <c r="BC1232" s="159"/>
      <c r="BD1232" s="159"/>
      <c r="BE1232" s="159"/>
      <c r="BF1232" s="159"/>
      <c r="BG1232" s="159"/>
      <c r="BH1232" s="159"/>
      <c r="BI1232" s="159"/>
      <c r="BJ1232" s="159"/>
      <c r="BK1232" s="159"/>
      <c r="BL1232" s="159"/>
      <c r="BM1232" s="159"/>
      <c r="BN1232" s="159"/>
      <c r="BO1232" s="159"/>
      <c r="BP1232" s="159"/>
      <c r="BQ1232" s="159"/>
      <c r="BR1232" s="159"/>
      <c r="BS1232" s="159"/>
      <c r="BT1232" s="159"/>
      <c r="BU1232" s="159"/>
      <c r="BV1232" s="159"/>
      <c r="BW1232" s="159"/>
      <c r="BX1232" s="159"/>
      <c r="BY1232" s="159"/>
      <c r="BZ1232" s="159"/>
      <c r="CA1232" s="159"/>
      <c r="CB1232" s="159"/>
      <c r="CC1232" s="159"/>
      <c r="CD1232" s="159"/>
    </row>
    <row r="1233" spans="2:82" s="163" customFormat="1" x14ac:dyDescent="0.2">
      <c r="B1233" s="159"/>
      <c r="C1233" s="159"/>
      <c r="D1233" s="159"/>
      <c r="E1233" s="159"/>
      <c r="F1233" s="159"/>
      <c r="G1233" s="159"/>
      <c r="H1233" s="159"/>
      <c r="I1233" s="159"/>
      <c r="J1233" s="159"/>
      <c r="K1233" s="159"/>
      <c r="L1233" s="159"/>
      <c r="M1233" s="159"/>
      <c r="N1233" s="159"/>
      <c r="O1233" s="159"/>
      <c r="P1233" s="159"/>
      <c r="Q1233" s="159"/>
      <c r="R1233" s="159"/>
      <c r="S1233" s="159"/>
      <c r="T1233" s="159"/>
      <c r="U1233" s="159"/>
      <c r="V1233" s="159"/>
      <c r="W1233" s="159"/>
      <c r="X1233" s="159"/>
      <c r="Y1233" s="159"/>
      <c r="Z1233" s="159"/>
      <c r="AA1233" s="159"/>
      <c r="AB1233" s="159"/>
      <c r="AC1233" s="159"/>
      <c r="AD1233" s="159"/>
      <c r="AE1233" s="159"/>
      <c r="AF1233" s="159"/>
      <c r="AG1233" s="159"/>
      <c r="AH1233" s="159"/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159"/>
      <c r="AX1233" s="159"/>
      <c r="AY1233" s="159"/>
      <c r="AZ1233" s="159"/>
      <c r="BA1233" s="159"/>
      <c r="BB1233" s="159"/>
      <c r="BC1233" s="159"/>
      <c r="BD1233" s="159"/>
      <c r="BE1233" s="159"/>
      <c r="BF1233" s="159"/>
      <c r="BG1233" s="159"/>
      <c r="BH1233" s="159"/>
      <c r="BI1233" s="159"/>
      <c r="BJ1233" s="159"/>
      <c r="BK1233" s="159"/>
      <c r="BL1233" s="159"/>
      <c r="BM1233" s="159"/>
      <c r="BN1233" s="159"/>
      <c r="BO1233" s="159"/>
      <c r="BP1233" s="159"/>
      <c r="BQ1233" s="159"/>
      <c r="BR1233" s="159"/>
      <c r="BS1233" s="159"/>
      <c r="BT1233" s="159"/>
      <c r="BU1233" s="159"/>
      <c r="BV1233" s="159"/>
      <c r="BW1233" s="159"/>
      <c r="BX1233" s="159"/>
      <c r="BY1233" s="159"/>
      <c r="BZ1233" s="159"/>
      <c r="CA1233" s="159"/>
      <c r="CB1233" s="159"/>
      <c r="CC1233" s="159"/>
      <c r="CD1233" s="159"/>
    </row>
    <row r="1234" spans="2:82" s="163" customFormat="1" x14ac:dyDescent="0.2">
      <c r="B1234" s="159"/>
      <c r="C1234" s="159"/>
      <c r="D1234" s="159"/>
      <c r="E1234" s="159"/>
      <c r="F1234" s="159"/>
      <c r="G1234" s="159"/>
      <c r="H1234" s="159"/>
      <c r="I1234" s="159"/>
      <c r="J1234" s="159"/>
      <c r="K1234" s="159"/>
      <c r="L1234" s="159"/>
      <c r="M1234" s="159"/>
      <c r="N1234" s="159"/>
      <c r="O1234" s="159"/>
      <c r="P1234" s="159"/>
      <c r="Q1234" s="159"/>
      <c r="R1234" s="159"/>
      <c r="S1234" s="159"/>
      <c r="T1234" s="159"/>
      <c r="U1234" s="159"/>
      <c r="V1234" s="159"/>
      <c r="W1234" s="159"/>
      <c r="X1234" s="159"/>
      <c r="Y1234" s="159"/>
      <c r="Z1234" s="159"/>
      <c r="AA1234" s="159"/>
      <c r="AB1234" s="159"/>
      <c r="AC1234" s="159"/>
      <c r="AD1234" s="159"/>
      <c r="AE1234" s="159"/>
      <c r="AF1234" s="159"/>
      <c r="AG1234" s="159"/>
      <c r="AH1234" s="159"/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159"/>
      <c r="AX1234" s="159"/>
      <c r="AY1234" s="159"/>
      <c r="AZ1234" s="159"/>
      <c r="BA1234" s="159"/>
      <c r="BB1234" s="159"/>
      <c r="BC1234" s="159"/>
      <c r="BD1234" s="159"/>
      <c r="BE1234" s="159"/>
      <c r="BF1234" s="159"/>
      <c r="BG1234" s="159"/>
      <c r="BH1234" s="159"/>
      <c r="BI1234" s="159"/>
      <c r="BJ1234" s="159"/>
      <c r="BK1234" s="159"/>
      <c r="BL1234" s="159"/>
      <c r="BM1234" s="159"/>
      <c r="BN1234" s="159"/>
      <c r="BO1234" s="159"/>
      <c r="BP1234" s="159"/>
      <c r="BQ1234" s="159"/>
      <c r="BR1234" s="159"/>
      <c r="BS1234" s="159"/>
      <c r="BT1234" s="159"/>
      <c r="BU1234" s="159"/>
      <c r="BV1234" s="159"/>
      <c r="BW1234" s="159"/>
      <c r="BX1234" s="159"/>
      <c r="BY1234" s="159"/>
      <c r="BZ1234" s="159"/>
      <c r="CA1234" s="159"/>
      <c r="CB1234" s="159"/>
      <c r="CC1234" s="159"/>
      <c r="CD1234" s="159"/>
    </row>
    <row r="1235" spans="2:82" s="163" customFormat="1" x14ac:dyDescent="0.2">
      <c r="B1235" s="159"/>
      <c r="C1235" s="159"/>
      <c r="D1235" s="159"/>
      <c r="E1235" s="159"/>
      <c r="F1235" s="159"/>
      <c r="G1235" s="159"/>
      <c r="H1235" s="159"/>
      <c r="I1235" s="159"/>
      <c r="J1235" s="159"/>
      <c r="K1235" s="159"/>
      <c r="L1235" s="159"/>
      <c r="M1235" s="159"/>
      <c r="N1235" s="159"/>
      <c r="O1235" s="159"/>
      <c r="P1235" s="159"/>
      <c r="Q1235" s="159"/>
      <c r="R1235" s="159"/>
      <c r="S1235" s="159"/>
      <c r="T1235" s="159"/>
      <c r="U1235" s="159"/>
      <c r="V1235" s="159"/>
      <c r="W1235" s="159"/>
      <c r="X1235" s="159"/>
      <c r="Y1235" s="159"/>
      <c r="Z1235" s="159"/>
      <c r="AA1235" s="159"/>
      <c r="AB1235" s="159"/>
      <c r="AC1235" s="159"/>
      <c r="AD1235" s="159"/>
      <c r="AE1235" s="159"/>
      <c r="AF1235" s="159"/>
      <c r="AG1235" s="159"/>
      <c r="AH1235" s="159"/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159"/>
      <c r="AX1235" s="159"/>
      <c r="AY1235" s="159"/>
      <c r="AZ1235" s="159"/>
      <c r="BA1235" s="159"/>
      <c r="BB1235" s="159"/>
      <c r="BC1235" s="159"/>
      <c r="BD1235" s="159"/>
      <c r="BE1235" s="159"/>
      <c r="BF1235" s="159"/>
      <c r="BG1235" s="159"/>
      <c r="BH1235" s="159"/>
      <c r="BI1235" s="159"/>
      <c r="BJ1235" s="159"/>
      <c r="BK1235" s="159"/>
      <c r="BL1235" s="159"/>
      <c r="BM1235" s="159"/>
      <c r="BN1235" s="159"/>
      <c r="BO1235" s="159"/>
      <c r="BP1235" s="159"/>
      <c r="BQ1235" s="159"/>
      <c r="BR1235" s="159"/>
      <c r="BS1235" s="159"/>
      <c r="BT1235" s="159"/>
      <c r="BU1235" s="159"/>
      <c r="BV1235" s="159"/>
      <c r="BW1235" s="159"/>
      <c r="BX1235" s="159"/>
      <c r="BY1235" s="159"/>
      <c r="BZ1235" s="159"/>
      <c r="CA1235" s="159"/>
      <c r="CB1235" s="159"/>
      <c r="CC1235" s="159"/>
      <c r="CD1235" s="159"/>
    </row>
    <row r="1236" spans="2:82" s="163" customFormat="1" x14ac:dyDescent="0.2">
      <c r="B1236" s="159"/>
      <c r="C1236" s="159"/>
      <c r="D1236" s="159"/>
      <c r="E1236" s="159"/>
      <c r="F1236" s="159"/>
      <c r="G1236" s="159"/>
      <c r="H1236" s="159"/>
      <c r="I1236" s="159"/>
      <c r="J1236" s="159"/>
      <c r="K1236" s="159"/>
      <c r="L1236" s="159"/>
      <c r="M1236" s="159"/>
      <c r="N1236" s="159"/>
      <c r="O1236" s="159"/>
      <c r="P1236" s="159"/>
      <c r="Q1236" s="159"/>
      <c r="R1236" s="159"/>
      <c r="S1236" s="159"/>
      <c r="T1236" s="159"/>
      <c r="U1236" s="159"/>
      <c r="V1236" s="159"/>
      <c r="W1236" s="159"/>
      <c r="X1236" s="159"/>
      <c r="Y1236" s="159"/>
      <c r="Z1236" s="159"/>
      <c r="AA1236" s="159"/>
      <c r="AB1236" s="159"/>
      <c r="AC1236" s="159"/>
      <c r="AD1236" s="159"/>
      <c r="AE1236" s="159"/>
      <c r="AF1236" s="159"/>
      <c r="AG1236" s="159"/>
      <c r="AH1236" s="159"/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159"/>
      <c r="AX1236" s="159"/>
      <c r="AY1236" s="159"/>
      <c r="AZ1236" s="159"/>
      <c r="BA1236" s="159"/>
      <c r="BB1236" s="159"/>
      <c r="BC1236" s="159"/>
      <c r="BD1236" s="159"/>
      <c r="BE1236" s="159"/>
      <c r="BF1236" s="159"/>
      <c r="BG1236" s="159"/>
      <c r="BH1236" s="159"/>
      <c r="BI1236" s="159"/>
      <c r="BJ1236" s="159"/>
      <c r="BK1236" s="159"/>
      <c r="BL1236" s="159"/>
      <c r="BM1236" s="159"/>
      <c r="BN1236" s="159"/>
      <c r="BO1236" s="159"/>
      <c r="BP1236" s="159"/>
      <c r="BQ1236" s="159"/>
      <c r="BR1236" s="159"/>
      <c r="BS1236" s="159"/>
      <c r="BT1236" s="159"/>
      <c r="BU1236" s="159"/>
      <c r="BV1236" s="159"/>
      <c r="BW1236" s="159"/>
      <c r="BX1236" s="159"/>
      <c r="BY1236" s="159"/>
      <c r="BZ1236" s="159"/>
      <c r="CA1236" s="159"/>
      <c r="CB1236" s="159"/>
      <c r="CC1236" s="159"/>
      <c r="CD1236" s="159"/>
    </row>
    <row r="1237" spans="2:82" s="163" customFormat="1" x14ac:dyDescent="0.2">
      <c r="B1237" s="159"/>
      <c r="C1237" s="159"/>
      <c r="D1237" s="159"/>
      <c r="E1237" s="159"/>
      <c r="F1237" s="159"/>
      <c r="G1237" s="159"/>
      <c r="H1237" s="159"/>
      <c r="I1237" s="159"/>
      <c r="J1237" s="159"/>
      <c r="K1237" s="159"/>
      <c r="L1237" s="159"/>
      <c r="M1237" s="159"/>
      <c r="N1237" s="159"/>
      <c r="O1237" s="159"/>
      <c r="P1237" s="159"/>
      <c r="Q1237" s="159"/>
      <c r="R1237" s="159"/>
      <c r="S1237" s="159"/>
      <c r="T1237" s="159"/>
      <c r="U1237" s="159"/>
      <c r="V1237" s="159"/>
      <c r="W1237" s="159"/>
      <c r="X1237" s="159"/>
      <c r="Y1237" s="159"/>
      <c r="Z1237" s="159"/>
      <c r="AA1237" s="159"/>
      <c r="AB1237" s="159"/>
      <c r="AC1237" s="159"/>
      <c r="AD1237" s="159"/>
      <c r="AE1237" s="159"/>
      <c r="AF1237" s="159"/>
      <c r="AG1237" s="159"/>
      <c r="AH1237" s="159"/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159"/>
      <c r="AX1237" s="159"/>
      <c r="AY1237" s="159"/>
      <c r="AZ1237" s="159"/>
      <c r="BA1237" s="159"/>
      <c r="BB1237" s="159"/>
      <c r="BC1237" s="159"/>
      <c r="BD1237" s="159"/>
      <c r="BE1237" s="159"/>
      <c r="BF1237" s="159"/>
      <c r="BG1237" s="159"/>
      <c r="BH1237" s="159"/>
      <c r="BI1237" s="159"/>
      <c r="BJ1237" s="159"/>
      <c r="BK1237" s="159"/>
      <c r="BL1237" s="159"/>
      <c r="BM1237" s="159"/>
      <c r="BN1237" s="159"/>
      <c r="BO1237" s="159"/>
      <c r="BP1237" s="159"/>
      <c r="BQ1237" s="159"/>
      <c r="BR1237" s="159"/>
      <c r="BS1237" s="159"/>
      <c r="BT1237" s="159"/>
      <c r="BU1237" s="159"/>
      <c r="BV1237" s="159"/>
      <c r="BW1237" s="159"/>
      <c r="BX1237" s="159"/>
      <c r="BY1237" s="159"/>
      <c r="BZ1237" s="159"/>
      <c r="CA1237" s="159"/>
      <c r="CB1237" s="159"/>
      <c r="CC1237" s="159"/>
      <c r="CD1237" s="159"/>
    </row>
    <row r="1238" spans="2:82" s="163" customFormat="1" x14ac:dyDescent="0.2">
      <c r="B1238" s="159"/>
      <c r="C1238" s="159"/>
      <c r="D1238" s="159"/>
      <c r="E1238" s="159"/>
      <c r="F1238" s="159"/>
      <c r="G1238" s="159"/>
      <c r="H1238" s="159"/>
      <c r="I1238" s="159"/>
      <c r="J1238" s="159"/>
      <c r="K1238" s="159"/>
      <c r="L1238" s="159"/>
      <c r="M1238" s="159"/>
      <c r="N1238" s="159"/>
      <c r="O1238" s="159"/>
      <c r="P1238" s="159"/>
      <c r="Q1238" s="159"/>
      <c r="R1238" s="159"/>
      <c r="S1238" s="159"/>
      <c r="T1238" s="159"/>
      <c r="U1238" s="159"/>
      <c r="V1238" s="159"/>
      <c r="W1238" s="159"/>
      <c r="X1238" s="159"/>
      <c r="Y1238" s="159"/>
      <c r="Z1238" s="159"/>
      <c r="AA1238" s="159"/>
      <c r="AB1238" s="159"/>
      <c r="AC1238" s="159"/>
      <c r="AD1238" s="159"/>
      <c r="AE1238" s="159"/>
      <c r="AF1238" s="159"/>
      <c r="AG1238" s="159"/>
      <c r="AH1238" s="159"/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159"/>
      <c r="AX1238" s="159"/>
      <c r="AY1238" s="159"/>
      <c r="AZ1238" s="159"/>
      <c r="BA1238" s="159"/>
      <c r="BB1238" s="159"/>
      <c r="BC1238" s="159"/>
      <c r="BD1238" s="159"/>
      <c r="BE1238" s="159"/>
      <c r="BF1238" s="159"/>
      <c r="BG1238" s="159"/>
      <c r="BH1238" s="159"/>
      <c r="BI1238" s="159"/>
      <c r="BJ1238" s="159"/>
      <c r="BK1238" s="159"/>
      <c r="BL1238" s="159"/>
      <c r="BM1238" s="159"/>
      <c r="BN1238" s="159"/>
      <c r="BO1238" s="159"/>
      <c r="BP1238" s="159"/>
      <c r="BQ1238" s="159"/>
      <c r="BR1238" s="159"/>
      <c r="BS1238" s="159"/>
      <c r="BT1238" s="159"/>
      <c r="BU1238" s="159"/>
      <c r="BV1238" s="159"/>
      <c r="BW1238" s="159"/>
      <c r="BX1238" s="159"/>
      <c r="BY1238" s="159"/>
      <c r="BZ1238" s="159"/>
      <c r="CA1238" s="159"/>
      <c r="CB1238" s="159"/>
      <c r="CC1238" s="159"/>
      <c r="CD1238" s="159"/>
    </row>
    <row r="1239" spans="2:82" s="163" customFormat="1" x14ac:dyDescent="0.2">
      <c r="B1239" s="159"/>
      <c r="C1239" s="159"/>
      <c r="D1239" s="159"/>
      <c r="E1239" s="159"/>
      <c r="F1239" s="159"/>
      <c r="G1239" s="159"/>
      <c r="H1239" s="159"/>
      <c r="I1239" s="159"/>
      <c r="J1239" s="159"/>
      <c r="K1239" s="159"/>
      <c r="L1239" s="159"/>
      <c r="M1239" s="159"/>
      <c r="N1239" s="159"/>
      <c r="O1239" s="159"/>
      <c r="P1239" s="159"/>
      <c r="Q1239" s="159"/>
      <c r="R1239" s="159"/>
      <c r="S1239" s="159"/>
      <c r="T1239" s="159"/>
      <c r="U1239" s="159"/>
      <c r="V1239" s="159"/>
      <c r="W1239" s="159"/>
      <c r="X1239" s="159"/>
      <c r="Y1239" s="159"/>
      <c r="Z1239" s="159"/>
      <c r="AA1239" s="159"/>
      <c r="AB1239" s="159"/>
      <c r="AC1239" s="159"/>
      <c r="AD1239" s="159"/>
      <c r="AE1239" s="159"/>
      <c r="AF1239" s="159"/>
      <c r="AG1239" s="159"/>
      <c r="AH1239" s="159"/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159"/>
      <c r="AX1239" s="159"/>
      <c r="AY1239" s="159"/>
      <c r="AZ1239" s="159"/>
      <c r="BA1239" s="159"/>
      <c r="BB1239" s="159"/>
      <c r="BC1239" s="159"/>
      <c r="BD1239" s="159"/>
      <c r="BE1239" s="159"/>
      <c r="BF1239" s="159"/>
      <c r="BG1239" s="159"/>
      <c r="BH1239" s="159"/>
      <c r="BI1239" s="159"/>
      <c r="BJ1239" s="159"/>
      <c r="BK1239" s="159"/>
      <c r="BL1239" s="159"/>
      <c r="BM1239" s="159"/>
      <c r="BN1239" s="159"/>
      <c r="BO1239" s="159"/>
      <c r="BP1239" s="159"/>
      <c r="BQ1239" s="159"/>
      <c r="BR1239" s="159"/>
      <c r="BS1239" s="159"/>
      <c r="BT1239" s="159"/>
      <c r="BU1239" s="159"/>
      <c r="BV1239" s="159"/>
      <c r="BW1239" s="159"/>
      <c r="BX1239" s="159"/>
      <c r="BY1239" s="159"/>
      <c r="BZ1239" s="159"/>
      <c r="CA1239" s="159"/>
      <c r="CB1239" s="159"/>
      <c r="CC1239" s="159"/>
      <c r="CD1239" s="159"/>
    </row>
    <row r="1240" spans="2:82" s="163" customFormat="1" x14ac:dyDescent="0.2">
      <c r="B1240" s="159"/>
      <c r="C1240" s="159"/>
      <c r="D1240" s="159"/>
      <c r="E1240" s="159"/>
      <c r="F1240" s="159"/>
      <c r="G1240" s="159"/>
      <c r="H1240" s="159"/>
      <c r="I1240" s="159"/>
      <c r="J1240" s="159"/>
      <c r="K1240" s="159"/>
      <c r="L1240" s="159"/>
      <c r="M1240" s="159"/>
      <c r="N1240" s="159"/>
      <c r="O1240" s="159"/>
      <c r="P1240" s="159"/>
      <c r="Q1240" s="159"/>
      <c r="R1240" s="159"/>
      <c r="S1240" s="159"/>
      <c r="T1240" s="159"/>
      <c r="U1240" s="159"/>
      <c r="V1240" s="159"/>
      <c r="W1240" s="159"/>
      <c r="X1240" s="159"/>
      <c r="Y1240" s="159"/>
      <c r="Z1240" s="159"/>
      <c r="AA1240" s="159"/>
      <c r="AB1240" s="159"/>
      <c r="AC1240" s="159"/>
      <c r="AD1240" s="159"/>
      <c r="AE1240" s="159"/>
      <c r="AF1240" s="159"/>
      <c r="AG1240" s="159"/>
      <c r="AH1240" s="159"/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159"/>
      <c r="AX1240" s="159"/>
      <c r="AY1240" s="159"/>
      <c r="AZ1240" s="159"/>
      <c r="BA1240" s="159"/>
      <c r="BB1240" s="159"/>
      <c r="BC1240" s="159"/>
      <c r="BD1240" s="159"/>
      <c r="BE1240" s="159"/>
      <c r="BF1240" s="159"/>
      <c r="BG1240" s="159"/>
      <c r="BH1240" s="159"/>
      <c r="BI1240" s="159"/>
      <c r="BJ1240" s="159"/>
      <c r="BK1240" s="159"/>
      <c r="BL1240" s="159"/>
      <c r="BM1240" s="159"/>
      <c r="BN1240" s="159"/>
      <c r="BO1240" s="159"/>
      <c r="BP1240" s="159"/>
      <c r="BQ1240" s="159"/>
      <c r="BR1240" s="159"/>
      <c r="BS1240" s="159"/>
      <c r="BT1240" s="159"/>
      <c r="BU1240" s="159"/>
      <c r="BV1240" s="159"/>
      <c r="BW1240" s="159"/>
      <c r="BX1240" s="159"/>
      <c r="BY1240" s="159"/>
      <c r="BZ1240" s="159"/>
      <c r="CA1240" s="159"/>
      <c r="CB1240" s="159"/>
      <c r="CC1240" s="159"/>
      <c r="CD1240" s="159"/>
    </row>
    <row r="1241" spans="2:82" s="163" customFormat="1" x14ac:dyDescent="0.2">
      <c r="B1241" s="159"/>
      <c r="C1241" s="159"/>
      <c r="D1241" s="159"/>
      <c r="E1241" s="159"/>
      <c r="F1241" s="159"/>
      <c r="G1241" s="159"/>
      <c r="H1241" s="159"/>
      <c r="I1241" s="159"/>
      <c r="J1241" s="159"/>
      <c r="K1241" s="159"/>
      <c r="L1241" s="159"/>
      <c r="M1241" s="159"/>
      <c r="N1241" s="159"/>
      <c r="O1241" s="159"/>
      <c r="P1241" s="159"/>
      <c r="Q1241" s="159"/>
      <c r="R1241" s="159"/>
      <c r="S1241" s="159"/>
      <c r="T1241" s="159"/>
      <c r="U1241" s="159"/>
      <c r="V1241" s="159"/>
      <c r="W1241" s="159"/>
      <c r="X1241" s="159"/>
      <c r="Y1241" s="159"/>
      <c r="Z1241" s="159"/>
      <c r="AA1241" s="159"/>
      <c r="AB1241" s="159"/>
      <c r="AC1241" s="159"/>
      <c r="AD1241" s="159"/>
      <c r="AE1241" s="159"/>
      <c r="AF1241" s="159"/>
      <c r="AG1241" s="159"/>
      <c r="AH1241" s="159"/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159"/>
      <c r="AX1241" s="159"/>
      <c r="AY1241" s="159"/>
      <c r="AZ1241" s="159"/>
      <c r="BA1241" s="159"/>
      <c r="BB1241" s="159"/>
      <c r="BC1241" s="159"/>
      <c r="BD1241" s="159"/>
      <c r="BE1241" s="159"/>
      <c r="BF1241" s="159"/>
      <c r="BG1241" s="159"/>
      <c r="BH1241" s="159"/>
      <c r="BI1241" s="159"/>
      <c r="BJ1241" s="159"/>
      <c r="BK1241" s="159"/>
      <c r="BL1241" s="159"/>
      <c r="BM1241" s="159"/>
      <c r="BN1241" s="159"/>
      <c r="BO1241" s="159"/>
      <c r="BP1241" s="159"/>
      <c r="BQ1241" s="159"/>
      <c r="BR1241" s="159"/>
      <c r="BS1241" s="159"/>
      <c r="BT1241" s="159"/>
      <c r="BU1241" s="159"/>
      <c r="BV1241" s="159"/>
      <c r="BW1241" s="159"/>
      <c r="BX1241" s="159"/>
      <c r="BY1241" s="159"/>
      <c r="BZ1241" s="159"/>
      <c r="CA1241" s="159"/>
      <c r="CB1241" s="159"/>
      <c r="CC1241" s="159"/>
      <c r="CD1241" s="159"/>
    </row>
    <row r="1242" spans="2:82" s="163" customFormat="1" x14ac:dyDescent="0.2">
      <c r="B1242" s="159"/>
      <c r="C1242" s="159"/>
      <c r="D1242" s="159"/>
      <c r="E1242" s="159"/>
      <c r="F1242" s="159"/>
      <c r="G1242" s="159"/>
      <c r="H1242" s="159"/>
      <c r="I1242" s="159"/>
      <c r="J1242" s="159"/>
      <c r="K1242" s="159"/>
      <c r="L1242" s="159"/>
      <c r="M1242" s="159"/>
      <c r="N1242" s="159"/>
      <c r="O1242" s="159"/>
      <c r="P1242" s="159"/>
      <c r="Q1242" s="159"/>
      <c r="R1242" s="159"/>
      <c r="S1242" s="159"/>
      <c r="T1242" s="159"/>
      <c r="U1242" s="159"/>
      <c r="V1242" s="159"/>
      <c r="W1242" s="159"/>
      <c r="X1242" s="159"/>
      <c r="Y1242" s="159"/>
      <c r="Z1242" s="159"/>
      <c r="AA1242" s="159"/>
      <c r="AB1242" s="159"/>
      <c r="AC1242" s="159"/>
      <c r="AD1242" s="159"/>
      <c r="AE1242" s="159"/>
      <c r="AF1242" s="159"/>
      <c r="AG1242" s="159"/>
      <c r="AH1242" s="159"/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159"/>
      <c r="AX1242" s="159"/>
      <c r="AY1242" s="159"/>
      <c r="AZ1242" s="159"/>
      <c r="BA1242" s="159"/>
      <c r="BB1242" s="159"/>
      <c r="BC1242" s="159"/>
      <c r="BD1242" s="159"/>
      <c r="BE1242" s="159"/>
      <c r="BF1242" s="159"/>
      <c r="BG1242" s="159"/>
      <c r="BH1242" s="159"/>
      <c r="BI1242" s="159"/>
      <c r="BJ1242" s="159"/>
      <c r="BK1242" s="159"/>
      <c r="BL1242" s="159"/>
      <c r="BM1242" s="159"/>
      <c r="BN1242" s="159"/>
      <c r="BO1242" s="159"/>
      <c r="BP1242" s="159"/>
      <c r="BQ1242" s="159"/>
      <c r="BR1242" s="159"/>
      <c r="BS1242" s="159"/>
      <c r="BT1242" s="159"/>
      <c r="BU1242" s="159"/>
      <c r="BV1242" s="159"/>
      <c r="BW1242" s="159"/>
      <c r="BX1242" s="159"/>
      <c r="BY1242" s="159"/>
      <c r="BZ1242" s="159"/>
      <c r="CA1242" s="159"/>
      <c r="CB1242" s="159"/>
      <c r="CC1242" s="159"/>
      <c r="CD1242" s="159"/>
    </row>
    <row r="1243" spans="2:82" s="163" customFormat="1" x14ac:dyDescent="0.2">
      <c r="B1243" s="159"/>
      <c r="C1243" s="159"/>
      <c r="D1243" s="159"/>
      <c r="E1243" s="159"/>
      <c r="F1243" s="159"/>
      <c r="G1243" s="159"/>
      <c r="H1243" s="159"/>
      <c r="I1243" s="159"/>
      <c r="J1243" s="159"/>
      <c r="K1243" s="159"/>
      <c r="L1243" s="159"/>
      <c r="M1243" s="159"/>
      <c r="N1243" s="159"/>
      <c r="O1243" s="159"/>
      <c r="P1243" s="159"/>
      <c r="Q1243" s="159"/>
      <c r="R1243" s="159"/>
      <c r="S1243" s="159"/>
      <c r="T1243" s="159"/>
      <c r="U1243" s="159"/>
      <c r="V1243" s="159"/>
      <c r="W1243" s="159"/>
      <c r="X1243" s="159"/>
      <c r="Y1243" s="159"/>
      <c r="Z1243" s="159"/>
      <c r="AA1243" s="159"/>
      <c r="AB1243" s="159"/>
      <c r="AC1243" s="159"/>
      <c r="AD1243" s="159"/>
      <c r="AE1243" s="159"/>
      <c r="AF1243" s="159"/>
      <c r="AG1243" s="159"/>
      <c r="AH1243" s="159"/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159"/>
      <c r="AX1243" s="159"/>
      <c r="AY1243" s="159"/>
      <c r="AZ1243" s="159"/>
      <c r="BA1243" s="159"/>
      <c r="BB1243" s="159"/>
      <c r="BC1243" s="159"/>
      <c r="BD1243" s="159"/>
      <c r="BE1243" s="159"/>
      <c r="BF1243" s="159"/>
      <c r="BG1243" s="159"/>
      <c r="BH1243" s="159"/>
      <c r="BI1243" s="159"/>
      <c r="BJ1243" s="159"/>
      <c r="BK1243" s="159"/>
      <c r="BL1243" s="159"/>
      <c r="BM1243" s="159"/>
      <c r="BN1243" s="159"/>
      <c r="BO1243" s="159"/>
      <c r="BP1243" s="159"/>
      <c r="BQ1243" s="159"/>
      <c r="BR1243" s="159"/>
      <c r="BS1243" s="159"/>
      <c r="BT1243" s="159"/>
      <c r="BU1243" s="159"/>
      <c r="BV1243" s="159"/>
      <c r="BW1243" s="159"/>
      <c r="BX1243" s="159"/>
      <c r="BY1243" s="159"/>
      <c r="BZ1243" s="159"/>
      <c r="CA1243" s="159"/>
      <c r="CB1243" s="159"/>
      <c r="CC1243" s="159"/>
      <c r="CD1243" s="159"/>
    </row>
    <row r="1244" spans="2:82" s="163" customFormat="1" x14ac:dyDescent="0.2">
      <c r="B1244" s="159"/>
      <c r="C1244" s="159"/>
      <c r="D1244" s="159"/>
      <c r="E1244" s="159"/>
      <c r="F1244" s="159"/>
      <c r="G1244" s="159"/>
      <c r="H1244" s="159"/>
      <c r="I1244" s="159"/>
      <c r="J1244" s="159"/>
      <c r="K1244" s="159"/>
      <c r="L1244" s="159"/>
      <c r="M1244" s="159"/>
      <c r="N1244" s="159"/>
      <c r="O1244" s="159"/>
      <c r="P1244" s="159"/>
      <c r="Q1244" s="159"/>
      <c r="R1244" s="159"/>
      <c r="S1244" s="159"/>
      <c r="T1244" s="159"/>
      <c r="U1244" s="159"/>
      <c r="V1244" s="159"/>
      <c r="W1244" s="159"/>
      <c r="X1244" s="159"/>
      <c r="Y1244" s="159"/>
      <c r="Z1244" s="159"/>
      <c r="AA1244" s="159"/>
      <c r="AB1244" s="159"/>
      <c r="AC1244" s="159"/>
      <c r="AD1244" s="159"/>
      <c r="AE1244" s="159"/>
      <c r="AF1244" s="159"/>
      <c r="AG1244" s="159"/>
      <c r="AH1244" s="159"/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159"/>
      <c r="AX1244" s="159"/>
      <c r="AY1244" s="159"/>
      <c r="AZ1244" s="159"/>
      <c r="BA1244" s="159"/>
      <c r="BB1244" s="159"/>
      <c r="BC1244" s="159"/>
      <c r="BD1244" s="159"/>
      <c r="BE1244" s="159"/>
      <c r="BF1244" s="159"/>
      <c r="BG1244" s="159"/>
      <c r="BH1244" s="159"/>
      <c r="BI1244" s="159"/>
      <c r="BJ1244" s="159"/>
      <c r="BK1244" s="159"/>
      <c r="BL1244" s="159"/>
      <c r="BM1244" s="159"/>
      <c r="BN1244" s="159"/>
      <c r="BO1244" s="159"/>
      <c r="BP1244" s="159"/>
      <c r="BQ1244" s="159"/>
      <c r="BR1244" s="159"/>
      <c r="BS1244" s="159"/>
      <c r="BT1244" s="159"/>
      <c r="BU1244" s="159"/>
      <c r="BV1244" s="159"/>
      <c r="BW1244" s="159"/>
      <c r="BX1244" s="159"/>
      <c r="BY1244" s="159"/>
      <c r="BZ1244" s="159"/>
      <c r="CA1244" s="159"/>
      <c r="CB1244" s="159"/>
      <c r="CC1244" s="159"/>
      <c r="CD1244" s="159"/>
    </row>
    <row r="1245" spans="2:82" s="163" customFormat="1" x14ac:dyDescent="0.2">
      <c r="B1245" s="159"/>
      <c r="C1245" s="159"/>
      <c r="D1245" s="159"/>
      <c r="E1245" s="159"/>
      <c r="F1245" s="159"/>
      <c r="G1245" s="159"/>
      <c r="H1245" s="159"/>
      <c r="I1245" s="159"/>
      <c r="J1245" s="159"/>
      <c r="K1245" s="159"/>
      <c r="L1245" s="159"/>
      <c r="M1245" s="159"/>
      <c r="N1245" s="159"/>
      <c r="O1245" s="159"/>
      <c r="P1245" s="159"/>
      <c r="Q1245" s="159"/>
      <c r="R1245" s="159"/>
      <c r="S1245" s="159"/>
      <c r="T1245" s="159"/>
      <c r="U1245" s="159"/>
      <c r="V1245" s="159"/>
      <c r="W1245" s="159"/>
      <c r="X1245" s="159"/>
      <c r="Y1245" s="159"/>
      <c r="Z1245" s="159"/>
      <c r="AA1245" s="159"/>
      <c r="AB1245" s="159"/>
      <c r="AC1245" s="159"/>
      <c r="AD1245" s="159"/>
      <c r="AE1245" s="159"/>
      <c r="AF1245" s="159"/>
      <c r="AG1245" s="159"/>
      <c r="AH1245" s="159"/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159"/>
      <c r="AX1245" s="159"/>
      <c r="AY1245" s="159"/>
      <c r="AZ1245" s="159"/>
      <c r="BA1245" s="159"/>
      <c r="BB1245" s="159"/>
      <c r="BC1245" s="159"/>
      <c r="BD1245" s="159"/>
      <c r="BE1245" s="159"/>
      <c r="BF1245" s="159"/>
      <c r="BG1245" s="159"/>
      <c r="BH1245" s="159"/>
      <c r="BI1245" s="159"/>
      <c r="BJ1245" s="159"/>
      <c r="BK1245" s="159"/>
      <c r="BL1245" s="159"/>
      <c r="BM1245" s="159"/>
      <c r="BN1245" s="159"/>
      <c r="BO1245" s="159"/>
      <c r="BP1245" s="159"/>
      <c r="BQ1245" s="159"/>
      <c r="BR1245" s="159"/>
      <c r="BS1245" s="159"/>
      <c r="BT1245" s="159"/>
      <c r="BU1245" s="159"/>
      <c r="BV1245" s="159"/>
      <c r="BW1245" s="159"/>
      <c r="BX1245" s="159"/>
      <c r="BY1245" s="159"/>
      <c r="BZ1245" s="159"/>
      <c r="CA1245" s="159"/>
      <c r="CB1245" s="159"/>
      <c r="CC1245" s="159"/>
      <c r="CD1245" s="159"/>
    </row>
    <row r="1246" spans="2:82" s="163" customFormat="1" x14ac:dyDescent="0.2">
      <c r="B1246" s="159"/>
      <c r="C1246" s="159"/>
      <c r="D1246" s="159"/>
      <c r="E1246" s="159"/>
      <c r="F1246" s="159"/>
      <c r="G1246" s="159"/>
      <c r="H1246" s="159"/>
      <c r="I1246" s="159"/>
      <c r="J1246" s="159"/>
      <c r="K1246" s="159"/>
      <c r="L1246" s="159"/>
      <c r="M1246" s="159"/>
      <c r="N1246" s="159"/>
      <c r="O1246" s="159"/>
      <c r="P1246" s="159"/>
      <c r="Q1246" s="159"/>
      <c r="R1246" s="159"/>
      <c r="S1246" s="159"/>
      <c r="T1246" s="159"/>
      <c r="U1246" s="159"/>
      <c r="V1246" s="159"/>
      <c r="W1246" s="159"/>
      <c r="X1246" s="159"/>
      <c r="Y1246" s="159"/>
      <c r="Z1246" s="159"/>
      <c r="AA1246" s="159"/>
      <c r="AB1246" s="159"/>
      <c r="AC1246" s="159"/>
      <c r="AD1246" s="159"/>
      <c r="AE1246" s="159"/>
      <c r="AF1246" s="159"/>
      <c r="AG1246" s="159"/>
      <c r="AH1246" s="159"/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159"/>
      <c r="AX1246" s="159"/>
      <c r="AY1246" s="159"/>
      <c r="AZ1246" s="159"/>
      <c r="BA1246" s="159"/>
      <c r="BB1246" s="159"/>
      <c r="BC1246" s="159"/>
      <c r="BD1246" s="159"/>
      <c r="BE1246" s="159"/>
      <c r="BF1246" s="159"/>
      <c r="BG1246" s="159"/>
      <c r="BH1246" s="159"/>
      <c r="BI1246" s="159"/>
      <c r="BJ1246" s="159"/>
      <c r="BK1246" s="159"/>
      <c r="BL1246" s="159"/>
      <c r="BM1246" s="159"/>
      <c r="BN1246" s="159"/>
      <c r="BO1246" s="159"/>
      <c r="BP1246" s="159"/>
      <c r="BQ1246" s="159"/>
      <c r="BR1246" s="159"/>
      <c r="BS1246" s="159"/>
      <c r="BT1246" s="159"/>
      <c r="BU1246" s="159"/>
      <c r="BV1246" s="159"/>
      <c r="BW1246" s="159"/>
      <c r="BX1246" s="159"/>
      <c r="BY1246" s="159"/>
      <c r="BZ1246" s="159"/>
      <c r="CA1246" s="159"/>
      <c r="CB1246" s="159"/>
      <c r="CC1246" s="159"/>
      <c r="CD1246" s="159"/>
    </row>
    <row r="1247" spans="2:82" s="163" customFormat="1" x14ac:dyDescent="0.2">
      <c r="B1247" s="159"/>
      <c r="C1247" s="159"/>
      <c r="D1247" s="159"/>
      <c r="E1247" s="159"/>
      <c r="F1247" s="159"/>
      <c r="G1247" s="159"/>
      <c r="H1247" s="159"/>
      <c r="I1247" s="159"/>
      <c r="J1247" s="159"/>
      <c r="K1247" s="159"/>
      <c r="L1247" s="159"/>
      <c r="M1247" s="159"/>
      <c r="N1247" s="159"/>
      <c r="O1247" s="159"/>
      <c r="P1247" s="159"/>
      <c r="Q1247" s="159"/>
      <c r="R1247" s="159"/>
      <c r="S1247" s="159"/>
      <c r="T1247" s="159"/>
      <c r="U1247" s="159"/>
      <c r="V1247" s="159"/>
      <c r="W1247" s="159"/>
      <c r="X1247" s="159"/>
      <c r="Y1247" s="159"/>
      <c r="Z1247" s="159"/>
      <c r="AA1247" s="159"/>
      <c r="AB1247" s="159"/>
      <c r="AC1247" s="159"/>
      <c r="AD1247" s="159"/>
      <c r="AE1247" s="159"/>
      <c r="AF1247" s="159"/>
      <c r="AG1247" s="159"/>
      <c r="AH1247" s="159"/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159"/>
      <c r="AX1247" s="159"/>
      <c r="AY1247" s="159"/>
      <c r="AZ1247" s="159"/>
      <c r="BA1247" s="159"/>
      <c r="BB1247" s="159"/>
      <c r="BC1247" s="159"/>
      <c r="BD1247" s="159"/>
      <c r="BE1247" s="159"/>
      <c r="BF1247" s="159"/>
      <c r="BG1247" s="159"/>
      <c r="BH1247" s="159"/>
      <c r="BI1247" s="159"/>
      <c r="BJ1247" s="159"/>
      <c r="BK1247" s="159"/>
      <c r="BL1247" s="159"/>
      <c r="BM1247" s="159"/>
      <c r="BN1247" s="159"/>
      <c r="BO1247" s="159"/>
      <c r="BP1247" s="159"/>
      <c r="BQ1247" s="159"/>
      <c r="BR1247" s="159"/>
      <c r="BS1247" s="159"/>
      <c r="BT1247" s="159"/>
      <c r="BU1247" s="159"/>
      <c r="BV1247" s="159"/>
      <c r="BW1247" s="159"/>
      <c r="BX1247" s="159"/>
      <c r="BY1247" s="159"/>
      <c r="BZ1247" s="159"/>
      <c r="CA1247" s="159"/>
      <c r="CB1247" s="159"/>
      <c r="CC1247" s="159"/>
      <c r="CD1247" s="159"/>
    </row>
    <row r="1248" spans="2:82" s="163" customFormat="1" x14ac:dyDescent="0.2">
      <c r="B1248" s="159"/>
      <c r="C1248" s="159"/>
      <c r="D1248" s="159"/>
      <c r="E1248" s="159"/>
      <c r="F1248" s="159"/>
      <c r="G1248" s="159"/>
      <c r="H1248" s="159"/>
      <c r="I1248" s="159"/>
      <c r="J1248" s="159"/>
      <c r="K1248" s="159"/>
      <c r="L1248" s="159"/>
      <c r="M1248" s="159"/>
      <c r="N1248" s="159"/>
      <c r="O1248" s="159"/>
      <c r="P1248" s="159"/>
      <c r="Q1248" s="159"/>
      <c r="R1248" s="159"/>
      <c r="S1248" s="159"/>
      <c r="T1248" s="159"/>
      <c r="U1248" s="159"/>
      <c r="V1248" s="159"/>
      <c r="W1248" s="159"/>
      <c r="X1248" s="159"/>
      <c r="Y1248" s="159"/>
      <c r="Z1248" s="159"/>
      <c r="AA1248" s="159"/>
      <c r="AB1248" s="159"/>
      <c r="AC1248" s="159"/>
      <c r="AD1248" s="159"/>
      <c r="AE1248" s="159"/>
      <c r="AF1248" s="159"/>
      <c r="AG1248" s="159"/>
      <c r="AH1248" s="159"/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159"/>
      <c r="AX1248" s="159"/>
      <c r="AY1248" s="159"/>
      <c r="AZ1248" s="159"/>
      <c r="BA1248" s="159"/>
      <c r="BB1248" s="159"/>
      <c r="BC1248" s="159"/>
      <c r="BD1248" s="159"/>
      <c r="BE1248" s="159"/>
      <c r="BF1248" s="159"/>
      <c r="BG1248" s="159"/>
      <c r="BH1248" s="159"/>
      <c r="BI1248" s="159"/>
      <c r="BJ1248" s="159"/>
      <c r="BK1248" s="159"/>
      <c r="BL1248" s="159"/>
      <c r="BM1248" s="159"/>
      <c r="BN1248" s="159"/>
      <c r="BO1248" s="159"/>
      <c r="BP1248" s="159"/>
      <c r="BQ1248" s="159"/>
      <c r="BR1248" s="159"/>
      <c r="BS1248" s="159"/>
      <c r="BT1248" s="159"/>
      <c r="BU1248" s="159"/>
      <c r="BV1248" s="159"/>
      <c r="BW1248" s="159"/>
      <c r="BX1248" s="159"/>
      <c r="BY1248" s="159"/>
      <c r="BZ1248" s="159"/>
      <c r="CA1248" s="159"/>
      <c r="CB1248" s="159"/>
      <c r="CC1248" s="159"/>
      <c r="CD1248" s="159"/>
    </row>
    <row r="1249" spans="2:82" s="163" customFormat="1" x14ac:dyDescent="0.2">
      <c r="B1249" s="159"/>
      <c r="C1249" s="159"/>
      <c r="D1249" s="159"/>
      <c r="E1249" s="159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59"/>
      <c r="Z1249" s="159"/>
      <c r="AA1249" s="159"/>
      <c r="AB1249" s="159"/>
      <c r="AC1249" s="159"/>
      <c r="AD1249" s="159"/>
      <c r="AE1249" s="159"/>
      <c r="AF1249" s="159"/>
      <c r="AG1249" s="159"/>
      <c r="AH1249" s="159"/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159"/>
      <c r="AX1249" s="159"/>
      <c r="AY1249" s="159"/>
      <c r="AZ1249" s="159"/>
      <c r="BA1249" s="159"/>
      <c r="BB1249" s="159"/>
      <c r="BC1249" s="159"/>
      <c r="BD1249" s="159"/>
      <c r="BE1249" s="159"/>
      <c r="BF1249" s="159"/>
      <c r="BG1249" s="159"/>
      <c r="BH1249" s="159"/>
      <c r="BI1249" s="159"/>
      <c r="BJ1249" s="159"/>
      <c r="BK1249" s="159"/>
      <c r="BL1249" s="159"/>
      <c r="BM1249" s="159"/>
      <c r="BN1249" s="159"/>
      <c r="BO1249" s="159"/>
      <c r="BP1249" s="159"/>
      <c r="BQ1249" s="159"/>
      <c r="BR1249" s="159"/>
      <c r="BS1249" s="159"/>
      <c r="BT1249" s="159"/>
      <c r="BU1249" s="159"/>
      <c r="BV1249" s="159"/>
      <c r="BW1249" s="159"/>
      <c r="BX1249" s="159"/>
      <c r="BY1249" s="159"/>
      <c r="BZ1249" s="159"/>
      <c r="CA1249" s="159"/>
      <c r="CB1249" s="159"/>
      <c r="CC1249" s="159"/>
      <c r="CD1249" s="159"/>
    </row>
    <row r="1250" spans="2:82" s="163" customFormat="1" x14ac:dyDescent="0.2">
      <c r="B1250" s="159"/>
      <c r="C1250" s="159"/>
      <c r="D1250" s="159"/>
      <c r="E1250" s="159"/>
      <c r="F1250" s="159"/>
      <c r="G1250" s="159"/>
      <c r="H1250" s="159"/>
      <c r="I1250" s="159"/>
      <c r="J1250" s="159"/>
      <c r="K1250" s="159"/>
      <c r="L1250" s="159"/>
      <c r="M1250" s="159"/>
      <c r="N1250" s="159"/>
      <c r="O1250" s="159"/>
      <c r="P1250" s="159"/>
      <c r="Q1250" s="159"/>
      <c r="R1250" s="159"/>
      <c r="S1250" s="159"/>
      <c r="T1250" s="159"/>
      <c r="U1250" s="159"/>
      <c r="V1250" s="159"/>
      <c r="W1250" s="159"/>
      <c r="X1250" s="159"/>
      <c r="Y1250" s="159"/>
      <c r="Z1250" s="159"/>
      <c r="AA1250" s="159"/>
      <c r="AB1250" s="159"/>
      <c r="AC1250" s="159"/>
      <c r="AD1250" s="159"/>
      <c r="AE1250" s="159"/>
      <c r="AF1250" s="159"/>
      <c r="AG1250" s="159"/>
      <c r="AH1250" s="159"/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159"/>
      <c r="AX1250" s="159"/>
      <c r="AY1250" s="159"/>
      <c r="AZ1250" s="159"/>
      <c r="BA1250" s="159"/>
      <c r="BB1250" s="159"/>
      <c r="BC1250" s="159"/>
      <c r="BD1250" s="159"/>
      <c r="BE1250" s="159"/>
      <c r="BF1250" s="159"/>
      <c r="BG1250" s="159"/>
      <c r="BH1250" s="159"/>
      <c r="BI1250" s="159"/>
      <c r="BJ1250" s="159"/>
      <c r="BK1250" s="159"/>
      <c r="BL1250" s="159"/>
      <c r="BM1250" s="159"/>
      <c r="BN1250" s="159"/>
      <c r="BO1250" s="159"/>
      <c r="BP1250" s="159"/>
      <c r="BQ1250" s="159"/>
      <c r="BR1250" s="159"/>
      <c r="BS1250" s="159"/>
      <c r="BT1250" s="159"/>
      <c r="BU1250" s="159"/>
      <c r="BV1250" s="159"/>
      <c r="BW1250" s="159"/>
      <c r="BX1250" s="159"/>
      <c r="BY1250" s="159"/>
      <c r="BZ1250" s="159"/>
      <c r="CA1250" s="159"/>
      <c r="CB1250" s="159"/>
      <c r="CC1250" s="159"/>
      <c r="CD1250" s="159"/>
    </row>
    <row r="1251" spans="2:82" s="163" customFormat="1" x14ac:dyDescent="0.2">
      <c r="B1251" s="159"/>
      <c r="C1251" s="159"/>
      <c r="D1251" s="159"/>
      <c r="E1251" s="159"/>
      <c r="F1251" s="159"/>
      <c r="G1251" s="159"/>
      <c r="H1251" s="159"/>
      <c r="I1251" s="159"/>
      <c r="J1251" s="159"/>
      <c r="K1251" s="159"/>
      <c r="L1251" s="159"/>
      <c r="M1251" s="159"/>
      <c r="N1251" s="159"/>
      <c r="O1251" s="159"/>
      <c r="P1251" s="159"/>
      <c r="Q1251" s="159"/>
      <c r="R1251" s="159"/>
      <c r="S1251" s="159"/>
      <c r="T1251" s="159"/>
      <c r="U1251" s="159"/>
      <c r="V1251" s="159"/>
      <c r="W1251" s="159"/>
      <c r="X1251" s="159"/>
      <c r="Y1251" s="159"/>
      <c r="Z1251" s="159"/>
      <c r="AA1251" s="159"/>
      <c r="AB1251" s="159"/>
      <c r="AC1251" s="159"/>
      <c r="AD1251" s="159"/>
      <c r="AE1251" s="159"/>
      <c r="AF1251" s="159"/>
      <c r="AG1251" s="159"/>
      <c r="AH1251" s="159"/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159"/>
      <c r="AX1251" s="159"/>
      <c r="AY1251" s="159"/>
      <c r="AZ1251" s="159"/>
      <c r="BA1251" s="159"/>
      <c r="BB1251" s="159"/>
      <c r="BC1251" s="159"/>
      <c r="BD1251" s="159"/>
      <c r="BE1251" s="159"/>
      <c r="BF1251" s="159"/>
      <c r="BG1251" s="159"/>
      <c r="BH1251" s="159"/>
      <c r="BI1251" s="159"/>
      <c r="BJ1251" s="159"/>
      <c r="BK1251" s="159"/>
      <c r="BL1251" s="159"/>
      <c r="BM1251" s="159"/>
      <c r="BN1251" s="159"/>
      <c r="BO1251" s="159"/>
      <c r="BP1251" s="159"/>
      <c r="BQ1251" s="159"/>
      <c r="BR1251" s="159"/>
      <c r="BS1251" s="159"/>
      <c r="BT1251" s="159"/>
      <c r="BU1251" s="159"/>
      <c r="BV1251" s="159"/>
      <c r="BW1251" s="159"/>
      <c r="BX1251" s="159"/>
      <c r="BY1251" s="159"/>
      <c r="BZ1251" s="159"/>
      <c r="CA1251" s="159"/>
      <c r="CB1251" s="159"/>
      <c r="CC1251" s="159"/>
      <c r="CD1251" s="159"/>
    </row>
    <row r="1252" spans="2:82" s="163" customFormat="1" x14ac:dyDescent="0.2">
      <c r="B1252" s="159"/>
      <c r="C1252" s="159"/>
      <c r="D1252" s="159"/>
      <c r="E1252" s="159"/>
      <c r="F1252" s="159"/>
      <c r="G1252" s="159"/>
      <c r="H1252" s="159"/>
      <c r="I1252" s="159"/>
      <c r="J1252" s="159"/>
      <c r="K1252" s="159"/>
      <c r="L1252" s="159"/>
      <c r="M1252" s="159"/>
      <c r="N1252" s="159"/>
      <c r="O1252" s="159"/>
      <c r="P1252" s="159"/>
      <c r="Q1252" s="159"/>
      <c r="R1252" s="159"/>
      <c r="S1252" s="159"/>
      <c r="T1252" s="159"/>
      <c r="U1252" s="159"/>
      <c r="V1252" s="159"/>
      <c r="W1252" s="159"/>
      <c r="X1252" s="159"/>
      <c r="Y1252" s="159"/>
      <c r="Z1252" s="159"/>
      <c r="AA1252" s="159"/>
      <c r="AB1252" s="159"/>
      <c r="AC1252" s="159"/>
      <c r="AD1252" s="159"/>
      <c r="AE1252" s="159"/>
      <c r="AF1252" s="159"/>
      <c r="AG1252" s="159"/>
      <c r="AH1252" s="159"/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159"/>
      <c r="AX1252" s="159"/>
      <c r="AY1252" s="159"/>
      <c r="AZ1252" s="159"/>
      <c r="BA1252" s="159"/>
      <c r="BB1252" s="159"/>
      <c r="BC1252" s="159"/>
      <c r="BD1252" s="159"/>
      <c r="BE1252" s="159"/>
      <c r="BF1252" s="159"/>
      <c r="BG1252" s="159"/>
      <c r="BH1252" s="159"/>
      <c r="BI1252" s="159"/>
      <c r="BJ1252" s="159"/>
      <c r="BK1252" s="159"/>
      <c r="BL1252" s="159"/>
      <c r="BM1252" s="159"/>
      <c r="BN1252" s="159"/>
      <c r="BO1252" s="159"/>
      <c r="BP1252" s="159"/>
      <c r="BQ1252" s="159"/>
      <c r="BR1252" s="159"/>
      <c r="BS1252" s="159"/>
      <c r="BT1252" s="159"/>
      <c r="BU1252" s="159"/>
      <c r="BV1252" s="159"/>
      <c r="BW1252" s="159"/>
      <c r="BX1252" s="159"/>
      <c r="BY1252" s="159"/>
      <c r="BZ1252" s="159"/>
      <c r="CA1252" s="159"/>
      <c r="CB1252" s="159"/>
      <c r="CC1252" s="159"/>
      <c r="CD1252" s="159"/>
    </row>
    <row r="1253" spans="2:82" s="163" customFormat="1" x14ac:dyDescent="0.2">
      <c r="B1253" s="159"/>
      <c r="C1253" s="159"/>
      <c r="D1253" s="159"/>
      <c r="E1253" s="159"/>
      <c r="F1253" s="159"/>
      <c r="G1253" s="159"/>
      <c r="H1253" s="159"/>
      <c r="I1253" s="159"/>
      <c r="J1253" s="159"/>
      <c r="K1253" s="159"/>
      <c r="L1253" s="159"/>
      <c r="M1253" s="159"/>
      <c r="N1253" s="159"/>
      <c r="O1253" s="159"/>
      <c r="P1253" s="159"/>
      <c r="Q1253" s="159"/>
      <c r="R1253" s="159"/>
      <c r="S1253" s="159"/>
      <c r="T1253" s="159"/>
      <c r="U1253" s="159"/>
      <c r="V1253" s="159"/>
      <c r="W1253" s="159"/>
      <c r="X1253" s="159"/>
      <c r="Y1253" s="159"/>
      <c r="Z1253" s="159"/>
      <c r="AA1253" s="159"/>
      <c r="AB1253" s="159"/>
      <c r="AC1253" s="159"/>
      <c r="AD1253" s="159"/>
      <c r="AE1253" s="159"/>
      <c r="AF1253" s="159"/>
      <c r="AG1253" s="159"/>
      <c r="AH1253" s="159"/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159"/>
      <c r="AX1253" s="159"/>
      <c r="AY1253" s="159"/>
      <c r="AZ1253" s="159"/>
      <c r="BA1253" s="159"/>
      <c r="BB1253" s="159"/>
      <c r="BC1253" s="159"/>
      <c r="BD1253" s="159"/>
      <c r="BE1253" s="159"/>
      <c r="BF1253" s="159"/>
      <c r="BG1253" s="159"/>
      <c r="BH1253" s="159"/>
      <c r="BI1253" s="159"/>
      <c r="BJ1253" s="159"/>
      <c r="BK1253" s="159"/>
      <c r="BL1253" s="159"/>
      <c r="BM1253" s="159"/>
      <c r="BN1253" s="159"/>
      <c r="BO1253" s="159"/>
      <c r="BP1253" s="159"/>
      <c r="BQ1253" s="159"/>
      <c r="BR1253" s="159"/>
      <c r="BS1253" s="159"/>
      <c r="BT1253" s="159"/>
      <c r="BU1253" s="159"/>
      <c r="BV1253" s="159"/>
      <c r="BW1253" s="159"/>
      <c r="BX1253" s="159"/>
      <c r="BY1253" s="159"/>
      <c r="BZ1253" s="159"/>
      <c r="CA1253" s="159"/>
      <c r="CB1253" s="159"/>
      <c r="CC1253" s="159"/>
      <c r="CD1253" s="159"/>
    </row>
    <row r="1254" spans="2:82" s="163" customFormat="1" x14ac:dyDescent="0.2">
      <c r="B1254" s="159"/>
      <c r="C1254" s="159"/>
      <c r="D1254" s="159"/>
      <c r="E1254" s="159"/>
      <c r="F1254" s="159"/>
      <c r="G1254" s="159"/>
      <c r="H1254" s="159"/>
      <c r="I1254" s="159"/>
      <c r="J1254" s="159"/>
      <c r="K1254" s="159"/>
      <c r="L1254" s="159"/>
      <c r="M1254" s="159"/>
      <c r="N1254" s="159"/>
      <c r="O1254" s="159"/>
      <c r="P1254" s="159"/>
      <c r="Q1254" s="159"/>
      <c r="R1254" s="159"/>
      <c r="S1254" s="159"/>
      <c r="T1254" s="159"/>
      <c r="U1254" s="159"/>
      <c r="V1254" s="159"/>
      <c r="W1254" s="159"/>
      <c r="X1254" s="159"/>
      <c r="Y1254" s="159"/>
      <c r="Z1254" s="159"/>
      <c r="AA1254" s="159"/>
      <c r="AB1254" s="159"/>
      <c r="AC1254" s="159"/>
      <c r="AD1254" s="159"/>
      <c r="AE1254" s="159"/>
      <c r="AF1254" s="159"/>
      <c r="AG1254" s="159"/>
      <c r="AH1254" s="159"/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159"/>
      <c r="AX1254" s="159"/>
      <c r="AY1254" s="159"/>
      <c r="AZ1254" s="159"/>
      <c r="BA1254" s="159"/>
      <c r="BB1254" s="159"/>
      <c r="BC1254" s="159"/>
      <c r="BD1254" s="159"/>
      <c r="BE1254" s="159"/>
      <c r="BF1254" s="159"/>
      <c r="BG1254" s="159"/>
      <c r="BH1254" s="159"/>
      <c r="BI1254" s="159"/>
      <c r="BJ1254" s="159"/>
      <c r="BK1254" s="159"/>
      <c r="BL1254" s="159"/>
      <c r="BM1254" s="159"/>
      <c r="BN1254" s="159"/>
      <c r="BO1254" s="159"/>
      <c r="BP1254" s="159"/>
      <c r="BQ1254" s="159"/>
      <c r="BR1254" s="159"/>
      <c r="BS1254" s="159"/>
      <c r="BT1254" s="159"/>
      <c r="BU1254" s="159"/>
      <c r="BV1254" s="159"/>
      <c r="BW1254" s="159"/>
      <c r="BX1254" s="159"/>
      <c r="BY1254" s="159"/>
      <c r="BZ1254" s="159"/>
      <c r="CA1254" s="159"/>
      <c r="CB1254" s="159"/>
      <c r="CC1254" s="159"/>
      <c r="CD1254" s="159"/>
    </row>
    <row r="1255" spans="2:82" s="163" customFormat="1" x14ac:dyDescent="0.2">
      <c r="B1255" s="159"/>
      <c r="C1255" s="159"/>
      <c r="D1255" s="159"/>
      <c r="E1255" s="159"/>
      <c r="F1255" s="159"/>
      <c r="G1255" s="159"/>
      <c r="H1255" s="159"/>
      <c r="I1255" s="159"/>
      <c r="J1255" s="159"/>
      <c r="K1255" s="159"/>
      <c r="L1255" s="159"/>
      <c r="M1255" s="159"/>
      <c r="N1255" s="159"/>
      <c r="O1255" s="159"/>
      <c r="P1255" s="159"/>
      <c r="Q1255" s="159"/>
      <c r="R1255" s="159"/>
      <c r="S1255" s="159"/>
      <c r="T1255" s="159"/>
      <c r="U1255" s="159"/>
      <c r="V1255" s="159"/>
      <c r="W1255" s="159"/>
      <c r="X1255" s="159"/>
      <c r="Y1255" s="159"/>
      <c r="Z1255" s="159"/>
      <c r="AA1255" s="159"/>
      <c r="AB1255" s="159"/>
      <c r="AC1255" s="159"/>
      <c r="AD1255" s="159"/>
      <c r="AE1255" s="159"/>
      <c r="AF1255" s="159"/>
      <c r="AG1255" s="159"/>
      <c r="AH1255" s="159"/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159"/>
      <c r="AX1255" s="159"/>
      <c r="AY1255" s="159"/>
      <c r="AZ1255" s="159"/>
      <c r="BA1255" s="159"/>
      <c r="BB1255" s="159"/>
      <c r="BC1255" s="159"/>
      <c r="BD1255" s="159"/>
      <c r="BE1255" s="159"/>
      <c r="BF1255" s="159"/>
      <c r="BG1255" s="159"/>
      <c r="BH1255" s="159"/>
      <c r="BI1255" s="159"/>
      <c r="BJ1255" s="159"/>
      <c r="BK1255" s="159"/>
      <c r="BL1255" s="159"/>
      <c r="BM1255" s="159"/>
      <c r="BN1255" s="159"/>
      <c r="BO1255" s="159"/>
      <c r="BP1255" s="159"/>
      <c r="BQ1255" s="159"/>
      <c r="BR1255" s="159"/>
      <c r="BS1255" s="159"/>
      <c r="BT1255" s="159"/>
      <c r="BU1255" s="159"/>
      <c r="BV1255" s="159"/>
      <c r="BW1255" s="159"/>
      <c r="BX1255" s="159"/>
      <c r="BY1255" s="159"/>
      <c r="BZ1255" s="159"/>
      <c r="CA1255" s="159"/>
      <c r="CB1255" s="159"/>
      <c r="CC1255" s="159"/>
      <c r="CD1255" s="159"/>
    </row>
    <row r="1256" spans="2:82" s="163" customFormat="1" x14ac:dyDescent="0.2">
      <c r="B1256" s="159"/>
      <c r="C1256" s="159"/>
      <c r="D1256" s="159"/>
      <c r="E1256" s="159"/>
      <c r="F1256" s="159"/>
      <c r="G1256" s="159"/>
      <c r="H1256" s="159"/>
      <c r="I1256" s="159"/>
      <c r="J1256" s="159"/>
      <c r="K1256" s="159"/>
      <c r="L1256" s="159"/>
      <c r="M1256" s="159"/>
      <c r="N1256" s="159"/>
      <c r="O1256" s="159"/>
      <c r="P1256" s="159"/>
      <c r="Q1256" s="159"/>
      <c r="R1256" s="159"/>
      <c r="S1256" s="159"/>
      <c r="T1256" s="159"/>
      <c r="U1256" s="159"/>
      <c r="V1256" s="159"/>
      <c r="W1256" s="159"/>
      <c r="X1256" s="159"/>
      <c r="Y1256" s="159"/>
      <c r="Z1256" s="159"/>
      <c r="AA1256" s="159"/>
      <c r="AB1256" s="159"/>
      <c r="AC1256" s="159"/>
      <c r="AD1256" s="159"/>
      <c r="AE1256" s="159"/>
      <c r="AF1256" s="159"/>
      <c r="AG1256" s="159"/>
      <c r="AH1256" s="159"/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159"/>
      <c r="AX1256" s="159"/>
      <c r="AY1256" s="159"/>
      <c r="AZ1256" s="159"/>
      <c r="BA1256" s="159"/>
      <c r="BB1256" s="159"/>
      <c r="BC1256" s="159"/>
      <c r="BD1256" s="159"/>
      <c r="BE1256" s="159"/>
      <c r="BF1256" s="159"/>
      <c r="BG1256" s="159"/>
      <c r="BH1256" s="159"/>
      <c r="BI1256" s="159"/>
      <c r="BJ1256" s="159"/>
      <c r="BK1256" s="159"/>
      <c r="BL1256" s="159"/>
      <c r="BM1256" s="159"/>
      <c r="BN1256" s="159"/>
      <c r="BO1256" s="159"/>
      <c r="BP1256" s="159"/>
      <c r="BQ1256" s="159"/>
      <c r="BR1256" s="159"/>
      <c r="BS1256" s="159"/>
      <c r="BT1256" s="159"/>
      <c r="BU1256" s="159"/>
      <c r="BV1256" s="159"/>
      <c r="BW1256" s="159"/>
      <c r="BX1256" s="159"/>
      <c r="BY1256" s="159"/>
      <c r="BZ1256" s="159"/>
      <c r="CA1256" s="159"/>
      <c r="CB1256" s="159"/>
      <c r="CC1256" s="159"/>
      <c r="CD1256" s="159"/>
    </row>
    <row r="1257" spans="2:82" s="163" customFormat="1" x14ac:dyDescent="0.2">
      <c r="B1257" s="159"/>
      <c r="C1257" s="159"/>
      <c r="D1257" s="159"/>
      <c r="E1257" s="159"/>
      <c r="F1257" s="159"/>
      <c r="G1257" s="159"/>
      <c r="H1257" s="159"/>
      <c r="I1257" s="159"/>
      <c r="J1257" s="159"/>
      <c r="K1257" s="159"/>
      <c r="L1257" s="159"/>
      <c r="M1257" s="159"/>
      <c r="N1257" s="159"/>
      <c r="O1257" s="159"/>
      <c r="P1257" s="159"/>
      <c r="Q1257" s="159"/>
      <c r="R1257" s="159"/>
      <c r="S1257" s="159"/>
      <c r="T1257" s="159"/>
      <c r="U1257" s="159"/>
      <c r="V1257" s="159"/>
      <c r="W1257" s="159"/>
      <c r="X1257" s="159"/>
      <c r="Y1257" s="159"/>
      <c r="Z1257" s="159"/>
      <c r="AA1257" s="159"/>
      <c r="AB1257" s="159"/>
      <c r="AC1257" s="159"/>
      <c r="AD1257" s="159"/>
      <c r="AE1257" s="159"/>
      <c r="AF1257" s="159"/>
      <c r="AG1257" s="159"/>
      <c r="AH1257" s="159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159"/>
      <c r="AX1257" s="159"/>
      <c r="AY1257" s="159"/>
      <c r="AZ1257" s="159"/>
      <c r="BA1257" s="159"/>
      <c r="BB1257" s="159"/>
      <c r="BC1257" s="159"/>
      <c r="BD1257" s="159"/>
      <c r="BE1257" s="159"/>
      <c r="BF1257" s="159"/>
      <c r="BG1257" s="159"/>
      <c r="BH1257" s="159"/>
      <c r="BI1257" s="159"/>
      <c r="BJ1257" s="159"/>
      <c r="BK1257" s="159"/>
      <c r="BL1257" s="159"/>
      <c r="BM1257" s="159"/>
      <c r="BN1257" s="159"/>
      <c r="BO1257" s="159"/>
      <c r="BP1257" s="159"/>
      <c r="BQ1257" s="159"/>
      <c r="BR1257" s="159"/>
      <c r="BS1257" s="159"/>
      <c r="BT1257" s="159"/>
      <c r="BU1257" s="159"/>
      <c r="BV1257" s="159"/>
      <c r="BW1257" s="159"/>
      <c r="BX1257" s="159"/>
      <c r="BY1257" s="159"/>
      <c r="BZ1257" s="159"/>
      <c r="CA1257" s="159"/>
      <c r="CB1257" s="159"/>
      <c r="CC1257" s="159"/>
      <c r="CD1257" s="159"/>
    </row>
    <row r="1258" spans="2:82" s="163" customFormat="1" x14ac:dyDescent="0.2">
      <c r="B1258" s="159"/>
      <c r="C1258" s="159"/>
      <c r="D1258" s="159"/>
      <c r="E1258" s="159"/>
      <c r="F1258" s="159"/>
      <c r="G1258" s="159"/>
      <c r="H1258" s="159"/>
      <c r="I1258" s="159"/>
      <c r="J1258" s="159"/>
      <c r="K1258" s="159"/>
      <c r="L1258" s="159"/>
      <c r="M1258" s="159"/>
      <c r="N1258" s="159"/>
      <c r="O1258" s="159"/>
      <c r="P1258" s="159"/>
      <c r="Q1258" s="159"/>
      <c r="R1258" s="159"/>
      <c r="S1258" s="159"/>
      <c r="T1258" s="159"/>
      <c r="U1258" s="159"/>
      <c r="V1258" s="159"/>
      <c r="W1258" s="159"/>
      <c r="X1258" s="159"/>
      <c r="Y1258" s="159"/>
      <c r="Z1258" s="159"/>
      <c r="AA1258" s="159"/>
      <c r="AB1258" s="159"/>
      <c r="AC1258" s="159"/>
      <c r="AD1258" s="159"/>
      <c r="AE1258" s="159"/>
      <c r="AF1258" s="159"/>
      <c r="AG1258" s="159"/>
      <c r="AH1258" s="159"/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159"/>
      <c r="AX1258" s="159"/>
      <c r="AY1258" s="159"/>
      <c r="AZ1258" s="159"/>
      <c r="BA1258" s="159"/>
      <c r="BB1258" s="159"/>
      <c r="BC1258" s="159"/>
      <c r="BD1258" s="159"/>
      <c r="BE1258" s="159"/>
      <c r="BF1258" s="159"/>
      <c r="BG1258" s="159"/>
      <c r="BH1258" s="159"/>
      <c r="BI1258" s="159"/>
      <c r="BJ1258" s="159"/>
      <c r="BK1258" s="159"/>
      <c r="BL1258" s="159"/>
      <c r="BM1258" s="159"/>
      <c r="BN1258" s="159"/>
      <c r="BO1258" s="159"/>
      <c r="BP1258" s="159"/>
      <c r="BQ1258" s="159"/>
      <c r="BR1258" s="159"/>
      <c r="BS1258" s="159"/>
      <c r="BT1258" s="159"/>
      <c r="BU1258" s="159"/>
      <c r="BV1258" s="159"/>
      <c r="BW1258" s="159"/>
      <c r="BX1258" s="159"/>
      <c r="BY1258" s="159"/>
      <c r="BZ1258" s="159"/>
      <c r="CA1258" s="159"/>
      <c r="CB1258" s="159"/>
      <c r="CC1258" s="159"/>
      <c r="CD1258" s="159"/>
    </row>
    <row r="1259" spans="2:82" s="163" customFormat="1" x14ac:dyDescent="0.2">
      <c r="B1259" s="159"/>
      <c r="C1259" s="159"/>
      <c r="D1259" s="159"/>
      <c r="E1259" s="159"/>
      <c r="F1259" s="159"/>
      <c r="G1259" s="159"/>
      <c r="H1259" s="159"/>
      <c r="I1259" s="159"/>
      <c r="J1259" s="159"/>
      <c r="K1259" s="159"/>
      <c r="L1259" s="159"/>
      <c r="M1259" s="159"/>
      <c r="N1259" s="159"/>
      <c r="O1259" s="159"/>
      <c r="P1259" s="159"/>
      <c r="Q1259" s="159"/>
      <c r="R1259" s="159"/>
      <c r="S1259" s="159"/>
      <c r="T1259" s="159"/>
      <c r="U1259" s="159"/>
      <c r="V1259" s="159"/>
      <c r="W1259" s="159"/>
      <c r="X1259" s="159"/>
      <c r="Y1259" s="159"/>
      <c r="Z1259" s="159"/>
      <c r="AA1259" s="159"/>
      <c r="AB1259" s="159"/>
      <c r="AC1259" s="159"/>
      <c r="AD1259" s="159"/>
      <c r="AE1259" s="159"/>
      <c r="AF1259" s="159"/>
      <c r="AG1259" s="159"/>
      <c r="AH1259" s="159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159"/>
      <c r="AX1259" s="159"/>
      <c r="AY1259" s="159"/>
      <c r="AZ1259" s="159"/>
      <c r="BA1259" s="159"/>
      <c r="BB1259" s="159"/>
      <c r="BC1259" s="159"/>
      <c r="BD1259" s="159"/>
      <c r="BE1259" s="159"/>
      <c r="BF1259" s="159"/>
      <c r="BG1259" s="159"/>
      <c r="BH1259" s="159"/>
      <c r="BI1259" s="159"/>
      <c r="BJ1259" s="159"/>
      <c r="BK1259" s="159"/>
      <c r="BL1259" s="159"/>
      <c r="BM1259" s="159"/>
      <c r="BN1259" s="159"/>
      <c r="BO1259" s="159"/>
      <c r="BP1259" s="159"/>
      <c r="BQ1259" s="159"/>
      <c r="BR1259" s="159"/>
      <c r="BS1259" s="159"/>
      <c r="BT1259" s="159"/>
      <c r="BU1259" s="159"/>
      <c r="BV1259" s="159"/>
      <c r="BW1259" s="159"/>
      <c r="BX1259" s="159"/>
      <c r="BY1259" s="159"/>
      <c r="BZ1259" s="159"/>
      <c r="CA1259" s="159"/>
      <c r="CB1259" s="159"/>
      <c r="CC1259" s="159"/>
      <c r="CD1259" s="159"/>
    </row>
    <row r="1260" spans="2:82" s="163" customFormat="1" x14ac:dyDescent="0.2">
      <c r="B1260" s="159"/>
      <c r="C1260" s="159"/>
      <c r="D1260" s="159"/>
      <c r="E1260" s="159"/>
      <c r="F1260" s="159"/>
      <c r="G1260" s="159"/>
      <c r="H1260" s="159"/>
      <c r="I1260" s="159"/>
      <c r="J1260" s="159"/>
      <c r="K1260" s="159"/>
      <c r="L1260" s="159"/>
      <c r="M1260" s="159"/>
      <c r="N1260" s="159"/>
      <c r="O1260" s="159"/>
      <c r="P1260" s="159"/>
      <c r="Q1260" s="159"/>
      <c r="R1260" s="159"/>
      <c r="S1260" s="159"/>
      <c r="T1260" s="159"/>
      <c r="U1260" s="159"/>
      <c r="V1260" s="159"/>
      <c r="W1260" s="159"/>
      <c r="X1260" s="159"/>
      <c r="Y1260" s="159"/>
      <c r="Z1260" s="159"/>
      <c r="AA1260" s="159"/>
      <c r="AB1260" s="159"/>
      <c r="AC1260" s="159"/>
      <c r="AD1260" s="159"/>
      <c r="AE1260" s="159"/>
      <c r="AF1260" s="159"/>
      <c r="AG1260" s="159"/>
      <c r="AH1260" s="159"/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159"/>
      <c r="AX1260" s="159"/>
      <c r="AY1260" s="159"/>
      <c r="AZ1260" s="159"/>
      <c r="BA1260" s="159"/>
      <c r="BB1260" s="159"/>
      <c r="BC1260" s="159"/>
      <c r="BD1260" s="159"/>
      <c r="BE1260" s="159"/>
      <c r="BF1260" s="159"/>
      <c r="BG1260" s="159"/>
      <c r="BH1260" s="159"/>
      <c r="BI1260" s="159"/>
      <c r="BJ1260" s="159"/>
      <c r="BK1260" s="159"/>
      <c r="BL1260" s="159"/>
      <c r="BM1260" s="159"/>
      <c r="BN1260" s="159"/>
      <c r="BO1260" s="159"/>
      <c r="BP1260" s="159"/>
      <c r="BQ1260" s="159"/>
      <c r="BR1260" s="159"/>
      <c r="BS1260" s="159"/>
      <c r="BT1260" s="159"/>
      <c r="BU1260" s="159"/>
      <c r="BV1260" s="159"/>
      <c r="BW1260" s="159"/>
      <c r="BX1260" s="159"/>
      <c r="BY1260" s="159"/>
      <c r="BZ1260" s="159"/>
      <c r="CA1260" s="159"/>
      <c r="CB1260" s="159"/>
      <c r="CC1260" s="159"/>
      <c r="CD1260" s="159"/>
    </row>
    <row r="1261" spans="2:82" s="163" customFormat="1" x14ac:dyDescent="0.2">
      <c r="B1261" s="159"/>
      <c r="C1261" s="159"/>
      <c r="D1261" s="159"/>
      <c r="E1261" s="159"/>
      <c r="F1261" s="159"/>
      <c r="G1261" s="159"/>
      <c r="H1261" s="159"/>
      <c r="I1261" s="159"/>
      <c r="J1261" s="159"/>
      <c r="K1261" s="159"/>
      <c r="L1261" s="159"/>
      <c r="M1261" s="159"/>
      <c r="N1261" s="159"/>
      <c r="O1261" s="159"/>
      <c r="P1261" s="159"/>
      <c r="Q1261" s="159"/>
      <c r="R1261" s="159"/>
      <c r="S1261" s="159"/>
      <c r="T1261" s="159"/>
      <c r="U1261" s="159"/>
      <c r="V1261" s="159"/>
      <c r="W1261" s="159"/>
      <c r="X1261" s="159"/>
      <c r="Y1261" s="159"/>
      <c r="Z1261" s="159"/>
      <c r="AA1261" s="159"/>
      <c r="AB1261" s="159"/>
      <c r="AC1261" s="159"/>
      <c r="AD1261" s="159"/>
      <c r="AE1261" s="159"/>
      <c r="AF1261" s="159"/>
      <c r="AG1261" s="159"/>
      <c r="AH1261" s="159"/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159"/>
      <c r="AX1261" s="159"/>
      <c r="AY1261" s="159"/>
      <c r="AZ1261" s="159"/>
      <c r="BA1261" s="159"/>
      <c r="BB1261" s="159"/>
      <c r="BC1261" s="159"/>
      <c r="BD1261" s="159"/>
      <c r="BE1261" s="159"/>
      <c r="BF1261" s="159"/>
      <c r="BG1261" s="159"/>
      <c r="BH1261" s="159"/>
      <c r="BI1261" s="159"/>
      <c r="BJ1261" s="159"/>
      <c r="BK1261" s="159"/>
      <c r="BL1261" s="159"/>
      <c r="BM1261" s="159"/>
      <c r="BN1261" s="159"/>
      <c r="BO1261" s="159"/>
      <c r="BP1261" s="159"/>
      <c r="BQ1261" s="159"/>
      <c r="BR1261" s="159"/>
      <c r="BS1261" s="159"/>
      <c r="BT1261" s="159"/>
      <c r="BU1261" s="159"/>
      <c r="BV1261" s="159"/>
      <c r="BW1261" s="159"/>
      <c r="BX1261" s="159"/>
      <c r="BY1261" s="159"/>
      <c r="BZ1261" s="159"/>
      <c r="CA1261" s="159"/>
      <c r="CB1261" s="159"/>
      <c r="CC1261" s="159"/>
      <c r="CD1261" s="159"/>
    </row>
    <row r="1262" spans="2:82" s="163" customFormat="1" x14ac:dyDescent="0.2">
      <c r="B1262" s="159"/>
      <c r="C1262" s="159"/>
      <c r="D1262" s="159"/>
      <c r="E1262" s="159"/>
      <c r="F1262" s="159"/>
      <c r="G1262" s="159"/>
      <c r="H1262" s="159"/>
      <c r="I1262" s="159"/>
      <c r="J1262" s="159"/>
      <c r="K1262" s="159"/>
      <c r="L1262" s="159"/>
      <c r="M1262" s="159"/>
      <c r="N1262" s="159"/>
      <c r="O1262" s="159"/>
      <c r="P1262" s="159"/>
      <c r="Q1262" s="159"/>
      <c r="R1262" s="159"/>
      <c r="S1262" s="159"/>
      <c r="T1262" s="159"/>
      <c r="U1262" s="159"/>
      <c r="V1262" s="159"/>
      <c r="W1262" s="159"/>
      <c r="X1262" s="159"/>
      <c r="Y1262" s="159"/>
      <c r="Z1262" s="159"/>
      <c r="AA1262" s="159"/>
      <c r="AB1262" s="159"/>
      <c r="AC1262" s="159"/>
      <c r="AD1262" s="159"/>
      <c r="AE1262" s="159"/>
      <c r="AF1262" s="159"/>
      <c r="AG1262" s="159"/>
      <c r="AH1262" s="159"/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159"/>
      <c r="AX1262" s="159"/>
      <c r="AY1262" s="159"/>
      <c r="AZ1262" s="159"/>
      <c r="BA1262" s="159"/>
      <c r="BB1262" s="159"/>
      <c r="BC1262" s="159"/>
      <c r="BD1262" s="159"/>
      <c r="BE1262" s="159"/>
      <c r="BF1262" s="159"/>
      <c r="BG1262" s="159"/>
      <c r="BH1262" s="159"/>
      <c r="BI1262" s="159"/>
      <c r="BJ1262" s="159"/>
      <c r="BK1262" s="159"/>
      <c r="BL1262" s="159"/>
      <c r="BM1262" s="159"/>
      <c r="BN1262" s="159"/>
      <c r="BO1262" s="159"/>
      <c r="BP1262" s="159"/>
      <c r="BQ1262" s="159"/>
      <c r="BR1262" s="159"/>
      <c r="BS1262" s="159"/>
      <c r="BT1262" s="159"/>
      <c r="BU1262" s="159"/>
      <c r="BV1262" s="159"/>
      <c r="BW1262" s="159"/>
      <c r="BX1262" s="159"/>
      <c r="BY1262" s="159"/>
      <c r="BZ1262" s="159"/>
      <c r="CA1262" s="159"/>
      <c r="CB1262" s="159"/>
      <c r="CC1262" s="159"/>
      <c r="CD1262" s="159"/>
    </row>
    <row r="1263" spans="2:82" s="163" customFormat="1" x14ac:dyDescent="0.2">
      <c r="B1263" s="159"/>
      <c r="C1263" s="159"/>
      <c r="D1263" s="159"/>
      <c r="E1263" s="159"/>
      <c r="F1263" s="159"/>
      <c r="G1263" s="159"/>
      <c r="H1263" s="159"/>
      <c r="I1263" s="159"/>
      <c r="J1263" s="159"/>
      <c r="K1263" s="159"/>
      <c r="L1263" s="159"/>
      <c r="M1263" s="159"/>
      <c r="N1263" s="159"/>
      <c r="O1263" s="159"/>
      <c r="P1263" s="159"/>
      <c r="Q1263" s="159"/>
      <c r="R1263" s="159"/>
      <c r="S1263" s="159"/>
      <c r="T1263" s="159"/>
      <c r="U1263" s="159"/>
      <c r="V1263" s="159"/>
      <c r="W1263" s="159"/>
      <c r="X1263" s="159"/>
      <c r="Y1263" s="159"/>
      <c r="Z1263" s="159"/>
      <c r="AA1263" s="159"/>
      <c r="AB1263" s="159"/>
      <c r="AC1263" s="159"/>
      <c r="AD1263" s="159"/>
      <c r="AE1263" s="159"/>
      <c r="AF1263" s="159"/>
      <c r="AG1263" s="159"/>
      <c r="AH1263" s="159"/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159"/>
      <c r="AX1263" s="159"/>
      <c r="AY1263" s="159"/>
      <c r="AZ1263" s="159"/>
      <c r="BA1263" s="159"/>
      <c r="BB1263" s="159"/>
      <c r="BC1263" s="159"/>
      <c r="BD1263" s="159"/>
      <c r="BE1263" s="159"/>
      <c r="BF1263" s="159"/>
      <c r="BG1263" s="159"/>
      <c r="BH1263" s="159"/>
      <c r="BI1263" s="159"/>
      <c r="BJ1263" s="159"/>
      <c r="BK1263" s="159"/>
      <c r="BL1263" s="159"/>
      <c r="BM1263" s="159"/>
      <c r="BN1263" s="159"/>
      <c r="BO1263" s="159"/>
      <c r="BP1263" s="159"/>
      <c r="BQ1263" s="159"/>
      <c r="BR1263" s="159"/>
      <c r="BS1263" s="159"/>
      <c r="BT1263" s="159"/>
      <c r="BU1263" s="159"/>
      <c r="BV1263" s="159"/>
      <c r="BW1263" s="159"/>
      <c r="BX1263" s="159"/>
      <c r="BY1263" s="159"/>
      <c r="BZ1263" s="159"/>
      <c r="CA1263" s="159"/>
      <c r="CB1263" s="159"/>
      <c r="CC1263" s="159"/>
      <c r="CD1263" s="159"/>
    </row>
    <row r="1264" spans="2:82" s="163" customFormat="1" x14ac:dyDescent="0.2">
      <c r="B1264" s="159"/>
      <c r="C1264" s="159"/>
      <c r="D1264" s="159"/>
      <c r="E1264" s="159"/>
      <c r="F1264" s="159"/>
      <c r="G1264" s="159"/>
      <c r="H1264" s="159"/>
      <c r="I1264" s="159"/>
      <c r="J1264" s="159"/>
      <c r="K1264" s="159"/>
      <c r="L1264" s="159"/>
      <c r="M1264" s="159"/>
      <c r="N1264" s="159"/>
      <c r="O1264" s="159"/>
      <c r="P1264" s="159"/>
      <c r="Q1264" s="159"/>
      <c r="R1264" s="159"/>
      <c r="S1264" s="159"/>
      <c r="T1264" s="159"/>
      <c r="U1264" s="159"/>
      <c r="V1264" s="159"/>
      <c r="W1264" s="159"/>
      <c r="X1264" s="159"/>
      <c r="Y1264" s="159"/>
      <c r="Z1264" s="159"/>
      <c r="AA1264" s="159"/>
      <c r="AB1264" s="159"/>
      <c r="AC1264" s="159"/>
      <c r="AD1264" s="159"/>
      <c r="AE1264" s="159"/>
      <c r="AF1264" s="159"/>
      <c r="AG1264" s="159"/>
      <c r="AH1264" s="159"/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159"/>
      <c r="AX1264" s="159"/>
      <c r="AY1264" s="159"/>
      <c r="AZ1264" s="159"/>
      <c r="BA1264" s="159"/>
      <c r="BB1264" s="159"/>
      <c r="BC1264" s="159"/>
      <c r="BD1264" s="159"/>
      <c r="BE1264" s="159"/>
      <c r="BF1264" s="159"/>
      <c r="BG1264" s="159"/>
      <c r="BH1264" s="159"/>
      <c r="BI1264" s="159"/>
      <c r="BJ1264" s="159"/>
      <c r="BK1264" s="159"/>
      <c r="BL1264" s="159"/>
      <c r="BM1264" s="159"/>
      <c r="BN1264" s="159"/>
      <c r="BO1264" s="159"/>
      <c r="BP1264" s="159"/>
      <c r="BQ1264" s="159"/>
      <c r="BR1264" s="159"/>
      <c r="BS1264" s="159"/>
      <c r="BT1264" s="159"/>
      <c r="BU1264" s="159"/>
      <c r="BV1264" s="159"/>
      <c r="BW1264" s="159"/>
      <c r="BX1264" s="159"/>
      <c r="BY1264" s="159"/>
      <c r="BZ1264" s="159"/>
      <c r="CA1264" s="159"/>
      <c r="CB1264" s="159"/>
      <c r="CC1264" s="159"/>
      <c r="CD1264" s="159"/>
    </row>
    <row r="1265" spans="2:82" s="163" customFormat="1" x14ac:dyDescent="0.2">
      <c r="B1265" s="159"/>
      <c r="C1265" s="159"/>
      <c r="D1265" s="159"/>
      <c r="E1265" s="159"/>
      <c r="F1265" s="159"/>
      <c r="G1265" s="159"/>
      <c r="H1265" s="159"/>
      <c r="I1265" s="159"/>
      <c r="J1265" s="159"/>
      <c r="K1265" s="159"/>
      <c r="L1265" s="159"/>
      <c r="M1265" s="159"/>
      <c r="N1265" s="159"/>
      <c r="O1265" s="159"/>
      <c r="P1265" s="159"/>
      <c r="Q1265" s="159"/>
      <c r="R1265" s="159"/>
      <c r="S1265" s="159"/>
      <c r="T1265" s="159"/>
      <c r="U1265" s="159"/>
      <c r="V1265" s="159"/>
      <c r="W1265" s="159"/>
      <c r="X1265" s="159"/>
      <c r="Y1265" s="159"/>
      <c r="Z1265" s="159"/>
      <c r="AA1265" s="159"/>
      <c r="AB1265" s="159"/>
      <c r="AC1265" s="159"/>
      <c r="AD1265" s="159"/>
      <c r="AE1265" s="159"/>
      <c r="AF1265" s="159"/>
      <c r="AG1265" s="159"/>
      <c r="AH1265" s="159"/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159"/>
      <c r="AX1265" s="159"/>
      <c r="AY1265" s="159"/>
      <c r="AZ1265" s="159"/>
      <c r="BA1265" s="159"/>
      <c r="BB1265" s="159"/>
      <c r="BC1265" s="159"/>
      <c r="BD1265" s="159"/>
      <c r="BE1265" s="159"/>
      <c r="BF1265" s="159"/>
      <c r="BG1265" s="159"/>
      <c r="BH1265" s="159"/>
      <c r="BI1265" s="159"/>
      <c r="BJ1265" s="159"/>
      <c r="BK1265" s="159"/>
      <c r="BL1265" s="159"/>
      <c r="BM1265" s="159"/>
      <c r="BN1265" s="159"/>
      <c r="BO1265" s="159"/>
      <c r="BP1265" s="159"/>
      <c r="BQ1265" s="159"/>
      <c r="BR1265" s="159"/>
      <c r="BS1265" s="159"/>
      <c r="BT1265" s="159"/>
      <c r="BU1265" s="159"/>
      <c r="BV1265" s="159"/>
      <c r="BW1265" s="159"/>
      <c r="BX1265" s="159"/>
      <c r="BY1265" s="159"/>
      <c r="BZ1265" s="159"/>
      <c r="CA1265" s="159"/>
      <c r="CB1265" s="159"/>
      <c r="CC1265" s="159"/>
      <c r="CD1265" s="159"/>
    </row>
    <row r="1266" spans="2:82" s="163" customFormat="1" x14ac:dyDescent="0.2">
      <c r="B1266" s="159"/>
      <c r="C1266" s="159"/>
      <c r="D1266" s="159"/>
      <c r="E1266" s="159"/>
      <c r="F1266" s="159"/>
      <c r="G1266" s="159"/>
      <c r="H1266" s="159"/>
      <c r="I1266" s="159"/>
      <c r="J1266" s="159"/>
      <c r="K1266" s="159"/>
      <c r="L1266" s="159"/>
      <c r="M1266" s="159"/>
      <c r="N1266" s="159"/>
      <c r="O1266" s="159"/>
      <c r="P1266" s="159"/>
      <c r="Q1266" s="159"/>
      <c r="R1266" s="159"/>
      <c r="S1266" s="159"/>
      <c r="T1266" s="159"/>
      <c r="U1266" s="159"/>
      <c r="V1266" s="159"/>
      <c r="W1266" s="159"/>
      <c r="X1266" s="159"/>
      <c r="Y1266" s="159"/>
      <c r="Z1266" s="159"/>
      <c r="AA1266" s="159"/>
      <c r="AB1266" s="159"/>
      <c r="AC1266" s="159"/>
      <c r="AD1266" s="159"/>
      <c r="AE1266" s="159"/>
      <c r="AF1266" s="159"/>
      <c r="AG1266" s="159"/>
      <c r="AH1266" s="159"/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159"/>
      <c r="AX1266" s="159"/>
      <c r="AY1266" s="159"/>
      <c r="AZ1266" s="159"/>
      <c r="BA1266" s="159"/>
      <c r="BB1266" s="159"/>
      <c r="BC1266" s="159"/>
      <c r="BD1266" s="159"/>
      <c r="BE1266" s="159"/>
      <c r="BF1266" s="159"/>
      <c r="BG1266" s="159"/>
      <c r="BH1266" s="159"/>
      <c r="BI1266" s="159"/>
      <c r="BJ1266" s="159"/>
      <c r="BK1266" s="159"/>
      <c r="BL1266" s="159"/>
      <c r="BM1266" s="159"/>
      <c r="BN1266" s="159"/>
      <c r="BO1266" s="159"/>
      <c r="BP1266" s="159"/>
      <c r="BQ1266" s="159"/>
      <c r="BR1266" s="159"/>
      <c r="BS1266" s="159"/>
      <c r="BT1266" s="159"/>
      <c r="BU1266" s="159"/>
      <c r="BV1266" s="159"/>
      <c r="BW1266" s="159"/>
      <c r="BX1266" s="159"/>
      <c r="BY1266" s="159"/>
      <c r="BZ1266" s="159"/>
      <c r="CA1266" s="159"/>
      <c r="CB1266" s="159"/>
      <c r="CC1266" s="159"/>
      <c r="CD1266" s="159"/>
    </row>
    <row r="1267" spans="2:82" s="163" customFormat="1" x14ac:dyDescent="0.2">
      <c r="B1267" s="159"/>
      <c r="C1267" s="159"/>
      <c r="D1267" s="159"/>
      <c r="E1267" s="159"/>
      <c r="F1267" s="159"/>
      <c r="G1267" s="159"/>
      <c r="H1267" s="159"/>
      <c r="I1267" s="159"/>
      <c r="J1267" s="159"/>
      <c r="K1267" s="159"/>
      <c r="L1267" s="159"/>
      <c r="M1267" s="159"/>
      <c r="N1267" s="159"/>
      <c r="O1267" s="159"/>
      <c r="P1267" s="159"/>
      <c r="Q1267" s="159"/>
      <c r="R1267" s="159"/>
      <c r="S1267" s="159"/>
      <c r="T1267" s="159"/>
      <c r="U1267" s="159"/>
      <c r="V1267" s="159"/>
      <c r="W1267" s="159"/>
      <c r="X1267" s="159"/>
      <c r="Y1267" s="159"/>
      <c r="Z1267" s="159"/>
      <c r="AA1267" s="159"/>
      <c r="AB1267" s="159"/>
      <c r="AC1267" s="159"/>
      <c r="AD1267" s="159"/>
      <c r="AE1267" s="159"/>
      <c r="AF1267" s="159"/>
      <c r="AG1267" s="159"/>
      <c r="AH1267" s="159"/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159"/>
      <c r="AX1267" s="159"/>
      <c r="AY1267" s="159"/>
      <c r="AZ1267" s="159"/>
      <c r="BA1267" s="159"/>
      <c r="BB1267" s="159"/>
      <c r="BC1267" s="159"/>
      <c r="BD1267" s="159"/>
      <c r="BE1267" s="159"/>
      <c r="BF1267" s="159"/>
      <c r="BG1267" s="159"/>
      <c r="BH1267" s="159"/>
      <c r="BI1267" s="159"/>
      <c r="BJ1267" s="159"/>
      <c r="BK1267" s="159"/>
      <c r="BL1267" s="159"/>
      <c r="BM1267" s="159"/>
      <c r="BN1267" s="159"/>
      <c r="BO1267" s="159"/>
      <c r="BP1267" s="159"/>
      <c r="BQ1267" s="159"/>
      <c r="BR1267" s="159"/>
      <c r="BS1267" s="159"/>
      <c r="BT1267" s="159"/>
      <c r="BU1267" s="159"/>
      <c r="BV1267" s="159"/>
      <c r="BW1267" s="159"/>
      <c r="BX1267" s="159"/>
      <c r="BY1267" s="159"/>
      <c r="BZ1267" s="159"/>
      <c r="CA1267" s="159"/>
      <c r="CB1267" s="159"/>
      <c r="CC1267" s="159"/>
      <c r="CD1267" s="159"/>
    </row>
    <row r="1268" spans="2:82" s="163" customFormat="1" x14ac:dyDescent="0.2">
      <c r="B1268" s="159"/>
      <c r="C1268" s="159"/>
      <c r="D1268" s="159"/>
      <c r="E1268" s="159"/>
      <c r="F1268" s="159"/>
      <c r="G1268" s="159"/>
      <c r="H1268" s="159"/>
      <c r="I1268" s="159"/>
      <c r="J1268" s="159"/>
      <c r="K1268" s="159"/>
      <c r="L1268" s="159"/>
      <c r="M1268" s="159"/>
      <c r="N1268" s="159"/>
      <c r="O1268" s="159"/>
      <c r="P1268" s="159"/>
      <c r="Q1268" s="159"/>
      <c r="R1268" s="159"/>
      <c r="S1268" s="159"/>
      <c r="T1268" s="159"/>
      <c r="U1268" s="159"/>
      <c r="V1268" s="159"/>
      <c r="W1268" s="159"/>
      <c r="X1268" s="159"/>
      <c r="Y1268" s="159"/>
      <c r="Z1268" s="159"/>
      <c r="AA1268" s="159"/>
      <c r="AB1268" s="159"/>
      <c r="AC1268" s="159"/>
      <c r="AD1268" s="159"/>
      <c r="AE1268" s="159"/>
      <c r="AF1268" s="159"/>
      <c r="AG1268" s="159"/>
      <c r="AH1268" s="159"/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159"/>
      <c r="AX1268" s="159"/>
      <c r="AY1268" s="159"/>
      <c r="AZ1268" s="159"/>
      <c r="BA1268" s="159"/>
      <c r="BB1268" s="159"/>
      <c r="BC1268" s="159"/>
      <c r="BD1268" s="159"/>
      <c r="BE1268" s="159"/>
      <c r="BF1268" s="159"/>
      <c r="BG1268" s="159"/>
      <c r="BH1268" s="159"/>
      <c r="BI1268" s="159"/>
      <c r="BJ1268" s="159"/>
      <c r="BK1268" s="159"/>
      <c r="BL1268" s="159"/>
      <c r="BM1268" s="159"/>
      <c r="BN1268" s="159"/>
      <c r="BO1268" s="159"/>
      <c r="BP1268" s="159"/>
      <c r="BQ1268" s="159"/>
      <c r="BR1268" s="159"/>
      <c r="BS1268" s="159"/>
      <c r="BT1268" s="159"/>
      <c r="BU1268" s="159"/>
      <c r="BV1268" s="159"/>
      <c r="BW1268" s="159"/>
      <c r="BX1268" s="159"/>
      <c r="BY1268" s="159"/>
      <c r="BZ1268" s="159"/>
      <c r="CA1268" s="159"/>
      <c r="CB1268" s="159"/>
      <c r="CC1268" s="159"/>
      <c r="CD1268" s="159"/>
    </row>
    <row r="1269" spans="2:82" s="163" customFormat="1" x14ac:dyDescent="0.2">
      <c r="B1269" s="159"/>
      <c r="C1269" s="159"/>
      <c r="D1269" s="159"/>
      <c r="E1269" s="159"/>
      <c r="F1269" s="159"/>
      <c r="G1269" s="159"/>
      <c r="H1269" s="159"/>
      <c r="I1269" s="159"/>
      <c r="J1269" s="159"/>
      <c r="K1269" s="159"/>
      <c r="L1269" s="159"/>
      <c r="M1269" s="159"/>
      <c r="N1269" s="159"/>
      <c r="O1269" s="159"/>
      <c r="P1269" s="159"/>
      <c r="Q1269" s="159"/>
      <c r="R1269" s="159"/>
      <c r="S1269" s="159"/>
      <c r="T1269" s="159"/>
      <c r="U1269" s="159"/>
      <c r="V1269" s="159"/>
      <c r="W1269" s="159"/>
      <c r="X1269" s="159"/>
      <c r="Y1269" s="159"/>
      <c r="Z1269" s="159"/>
      <c r="AA1269" s="159"/>
      <c r="AB1269" s="159"/>
      <c r="AC1269" s="159"/>
      <c r="AD1269" s="159"/>
      <c r="AE1269" s="159"/>
      <c r="AF1269" s="159"/>
      <c r="AG1269" s="159"/>
      <c r="AH1269" s="159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159"/>
      <c r="AX1269" s="159"/>
      <c r="AY1269" s="159"/>
      <c r="AZ1269" s="159"/>
      <c r="BA1269" s="159"/>
      <c r="BB1269" s="159"/>
      <c r="BC1269" s="159"/>
      <c r="BD1269" s="159"/>
      <c r="BE1269" s="159"/>
      <c r="BF1269" s="159"/>
      <c r="BG1269" s="159"/>
      <c r="BH1269" s="159"/>
      <c r="BI1269" s="159"/>
      <c r="BJ1269" s="159"/>
      <c r="BK1269" s="159"/>
      <c r="BL1269" s="159"/>
      <c r="BM1269" s="159"/>
      <c r="BN1269" s="159"/>
      <c r="BO1269" s="159"/>
      <c r="BP1269" s="159"/>
      <c r="BQ1269" s="159"/>
      <c r="BR1269" s="159"/>
      <c r="BS1269" s="159"/>
      <c r="BT1269" s="159"/>
      <c r="BU1269" s="159"/>
      <c r="BV1269" s="159"/>
      <c r="BW1269" s="159"/>
      <c r="BX1269" s="159"/>
      <c r="BY1269" s="159"/>
      <c r="BZ1269" s="159"/>
      <c r="CA1269" s="159"/>
      <c r="CB1269" s="159"/>
      <c r="CC1269" s="159"/>
      <c r="CD1269" s="159"/>
    </row>
    <row r="1270" spans="2:82" s="163" customFormat="1" x14ac:dyDescent="0.2">
      <c r="B1270" s="159"/>
      <c r="C1270" s="159"/>
      <c r="D1270" s="159"/>
      <c r="E1270" s="159"/>
      <c r="F1270" s="159"/>
      <c r="G1270" s="159"/>
      <c r="H1270" s="159"/>
      <c r="I1270" s="159"/>
      <c r="J1270" s="159"/>
      <c r="K1270" s="159"/>
      <c r="L1270" s="159"/>
      <c r="M1270" s="159"/>
      <c r="N1270" s="159"/>
      <c r="O1270" s="159"/>
      <c r="P1270" s="159"/>
      <c r="Q1270" s="159"/>
      <c r="R1270" s="159"/>
      <c r="S1270" s="159"/>
      <c r="T1270" s="159"/>
      <c r="U1270" s="159"/>
      <c r="V1270" s="159"/>
      <c r="W1270" s="159"/>
      <c r="X1270" s="159"/>
      <c r="Y1270" s="159"/>
      <c r="Z1270" s="159"/>
      <c r="AA1270" s="159"/>
      <c r="AB1270" s="159"/>
      <c r="AC1270" s="159"/>
      <c r="AD1270" s="159"/>
      <c r="AE1270" s="159"/>
      <c r="AF1270" s="159"/>
      <c r="AG1270" s="159"/>
      <c r="AH1270" s="159"/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159"/>
      <c r="AX1270" s="159"/>
      <c r="AY1270" s="159"/>
      <c r="AZ1270" s="159"/>
      <c r="BA1270" s="159"/>
      <c r="BB1270" s="159"/>
      <c r="BC1270" s="159"/>
      <c r="BD1270" s="159"/>
      <c r="BE1270" s="159"/>
      <c r="BF1270" s="159"/>
      <c r="BG1270" s="159"/>
      <c r="BH1270" s="159"/>
      <c r="BI1270" s="159"/>
      <c r="BJ1270" s="159"/>
      <c r="BK1270" s="159"/>
      <c r="BL1270" s="159"/>
      <c r="BM1270" s="159"/>
      <c r="BN1270" s="159"/>
      <c r="BO1270" s="159"/>
      <c r="BP1270" s="159"/>
      <c r="BQ1270" s="159"/>
      <c r="BR1270" s="159"/>
      <c r="BS1270" s="159"/>
      <c r="BT1270" s="159"/>
      <c r="BU1270" s="159"/>
      <c r="BV1270" s="159"/>
      <c r="BW1270" s="159"/>
      <c r="BX1270" s="159"/>
      <c r="BY1270" s="159"/>
      <c r="BZ1270" s="159"/>
      <c r="CA1270" s="159"/>
      <c r="CB1270" s="159"/>
      <c r="CC1270" s="159"/>
      <c r="CD1270" s="159"/>
    </row>
    <row r="1271" spans="2:82" s="163" customFormat="1" x14ac:dyDescent="0.2">
      <c r="B1271" s="159"/>
      <c r="C1271" s="159"/>
      <c r="D1271" s="159"/>
      <c r="E1271" s="159"/>
      <c r="F1271" s="159"/>
      <c r="G1271" s="159"/>
      <c r="H1271" s="159"/>
      <c r="I1271" s="159"/>
      <c r="J1271" s="159"/>
      <c r="K1271" s="159"/>
      <c r="L1271" s="159"/>
      <c r="M1271" s="159"/>
      <c r="N1271" s="159"/>
      <c r="O1271" s="159"/>
      <c r="P1271" s="159"/>
      <c r="Q1271" s="159"/>
      <c r="R1271" s="159"/>
      <c r="S1271" s="159"/>
      <c r="T1271" s="159"/>
      <c r="U1271" s="159"/>
      <c r="V1271" s="159"/>
      <c r="W1271" s="159"/>
      <c r="X1271" s="159"/>
      <c r="Y1271" s="159"/>
      <c r="Z1271" s="159"/>
      <c r="AA1271" s="159"/>
      <c r="AB1271" s="159"/>
      <c r="AC1271" s="159"/>
      <c r="AD1271" s="159"/>
      <c r="AE1271" s="159"/>
      <c r="AF1271" s="159"/>
      <c r="AG1271" s="159"/>
      <c r="AH1271" s="159"/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159"/>
      <c r="AX1271" s="159"/>
      <c r="AY1271" s="159"/>
      <c r="AZ1271" s="159"/>
      <c r="BA1271" s="159"/>
      <c r="BB1271" s="159"/>
      <c r="BC1271" s="159"/>
      <c r="BD1271" s="159"/>
      <c r="BE1271" s="159"/>
      <c r="BF1271" s="159"/>
      <c r="BG1271" s="159"/>
      <c r="BH1271" s="159"/>
      <c r="BI1271" s="159"/>
      <c r="BJ1271" s="159"/>
      <c r="BK1271" s="159"/>
      <c r="BL1271" s="159"/>
      <c r="BM1271" s="159"/>
      <c r="BN1271" s="159"/>
      <c r="BO1271" s="159"/>
      <c r="BP1271" s="159"/>
      <c r="BQ1271" s="159"/>
      <c r="BR1271" s="159"/>
      <c r="BS1271" s="159"/>
      <c r="BT1271" s="159"/>
      <c r="BU1271" s="159"/>
      <c r="BV1271" s="159"/>
      <c r="BW1271" s="159"/>
      <c r="BX1271" s="159"/>
      <c r="BY1271" s="159"/>
      <c r="BZ1271" s="159"/>
      <c r="CA1271" s="159"/>
      <c r="CB1271" s="159"/>
      <c r="CC1271" s="159"/>
      <c r="CD1271" s="159"/>
    </row>
    <row r="1272" spans="2:82" s="163" customFormat="1" x14ac:dyDescent="0.2">
      <c r="B1272" s="159"/>
      <c r="C1272" s="159"/>
      <c r="D1272" s="159"/>
      <c r="E1272" s="159"/>
      <c r="F1272" s="159"/>
      <c r="G1272" s="159"/>
      <c r="H1272" s="159"/>
      <c r="I1272" s="159"/>
      <c r="J1272" s="159"/>
      <c r="K1272" s="159"/>
      <c r="L1272" s="159"/>
      <c r="M1272" s="159"/>
      <c r="N1272" s="159"/>
      <c r="O1272" s="159"/>
      <c r="P1272" s="159"/>
      <c r="Q1272" s="159"/>
      <c r="R1272" s="159"/>
      <c r="S1272" s="159"/>
      <c r="T1272" s="159"/>
      <c r="U1272" s="159"/>
      <c r="V1272" s="159"/>
      <c r="W1272" s="159"/>
      <c r="X1272" s="159"/>
      <c r="Y1272" s="159"/>
      <c r="Z1272" s="159"/>
      <c r="AA1272" s="159"/>
      <c r="AB1272" s="159"/>
      <c r="AC1272" s="159"/>
      <c r="AD1272" s="159"/>
      <c r="AE1272" s="159"/>
      <c r="AF1272" s="159"/>
      <c r="AG1272" s="159"/>
      <c r="AH1272" s="159"/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159"/>
      <c r="AX1272" s="159"/>
      <c r="AY1272" s="159"/>
      <c r="AZ1272" s="159"/>
      <c r="BA1272" s="159"/>
      <c r="BB1272" s="159"/>
      <c r="BC1272" s="159"/>
      <c r="BD1272" s="159"/>
      <c r="BE1272" s="159"/>
      <c r="BF1272" s="159"/>
      <c r="BG1272" s="159"/>
      <c r="BH1272" s="159"/>
      <c r="BI1272" s="159"/>
      <c r="BJ1272" s="159"/>
      <c r="BK1272" s="159"/>
      <c r="BL1272" s="159"/>
      <c r="BM1272" s="159"/>
      <c r="BN1272" s="159"/>
      <c r="BO1272" s="159"/>
      <c r="BP1272" s="159"/>
      <c r="BQ1272" s="159"/>
      <c r="BR1272" s="159"/>
      <c r="BS1272" s="159"/>
      <c r="BT1272" s="159"/>
      <c r="BU1272" s="159"/>
      <c r="BV1272" s="159"/>
      <c r="BW1272" s="159"/>
      <c r="BX1272" s="159"/>
      <c r="BY1272" s="159"/>
      <c r="BZ1272" s="159"/>
      <c r="CA1272" s="159"/>
      <c r="CB1272" s="159"/>
      <c r="CC1272" s="159"/>
      <c r="CD1272" s="159"/>
    </row>
    <row r="1273" spans="2:82" s="163" customFormat="1" x14ac:dyDescent="0.2">
      <c r="B1273" s="159"/>
      <c r="C1273" s="159"/>
      <c r="D1273" s="159"/>
      <c r="E1273" s="159"/>
      <c r="F1273" s="159"/>
      <c r="G1273" s="159"/>
      <c r="H1273" s="159"/>
      <c r="I1273" s="159"/>
      <c r="J1273" s="159"/>
      <c r="K1273" s="159"/>
      <c r="L1273" s="159"/>
      <c r="M1273" s="159"/>
      <c r="N1273" s="159"/>
      <c r="O1273" s="159"/>
      <c r="P1273" s="159"/>
      <c r="Q1273" s="159"/>
      <c r="R1273" s="159"/>
      <c r="S1273" s="159"/>
      <c r="T1273" s="159"/>
      <c r="U1273" s="159"/>
      <c r="V1273" s="159"/>
      <c r="W1273" s="159"/>
      <c r="X1273" s="159"/>
      <c r="Y1273" s="159"/>
      <c r="Z1273" s="159"/>
      <c r="AA1273" s="159"/>
      <c r="AB1273" s="159"/>
      <c r="AC1273" s="159"/>
      <c r="AD1273" s="159"/>
      <c r="AE1273" s="159"/>
      <c r="AF1273" s="159"/>
      <c r="AG1273" s="159"/>
      <c r="AH1273" s="159"/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159"/>
      <c r="AX1273" s="159"/>
      <c r="AY1273" s="159"/>
      <c r="AZ1273" s="159"/>
      <c r="BA1273" s="159"/>
      <c r="BB1273" s="159"/>
      <c r="BC1273" s="159"/>
      <c r="BD1273" s="159"/>
      <c r="BE1273" s="159"/>
      <c r="BF1273" s="159"/>
      <c r="BG1273" s="159"/>
      <c r="BH1273" s="159"/>
      <c r="BI1273" s="159"/>
      <c r="BJ1273" s="159"/>
      <c r="BK1273" s="159"/>
      <c r="BL1273" s="159"/>
      <c r="BM1273" s="159"/>
      <c r="BN1273" s="159"/>
      <c r="BO1273" s="159"/>
      <c r="BP1273" s="159"/>
      <c r="BQ1273" s="159"/>
      <c r="BR1273" s="159"/>
      <c r="BS1273" s="159"/>
      <c r="BT1273" s="159"/>
      <c r="BU1273" s="159"/>
      <c r="BV1273" s="159"/>
      <c r="BW1273" s="159"/>
      <c r="BX1273" s="159"/>
      <c r="BY1273" s="159"/>
      <c r="BZ1273" s="159"/>
      <c r="CA1273" s="159"/>
      <c r="CB1273" s="159"/>
      <c r="CC1273" s="159"/>
      <c r="CD1273" s="159"/>
    </row>
    <row r="1274" spans="2:82" s="163" customFormat="1" x14ac:dyDescent="0.2">
      <c r="B1274" s="159"/>
      <c r="C1274" s="159"/>
      <c r="D1274" s="159"/>
      <c r="E1274" s="159"/>
      <c r="F1274" s="159"/>
      <c r="G1274" s="159"/>
      <c r="H1274" s="159"/>
      <c r="I1274" s="159"/>
      <c r="J1274" s="159"/>
      <c r="K1274" s="159"/>
      <c r="L1274" s="159"/>
      <c r="M1274" s="159"/>
      <c r="N1274" s="159"/>
      <c r="O1274" s="159"/>
      <c r="P1274" s="159"/>
      <c r="Q1274" s="159"/>
      <c r="R1274" s="159"/>
      <c r="S1274" s="159"/>
      <c r="T1274" s="159"/>
      <c r="U1274" s="159"/>
      <c r="V1274" s="159"/>
      <c r="W1274" s="159"/>
      <c r="X1274" s="159"/>
      <c r="Y1274" s="159"/>
      <c r="Z1274" s="159"/>
      <c r="AA1274" s="159"/>
      <c r="AB1274" s="159"/>
      <c r="AC1274" s="159"/>
      <c r="AD1274" s="159"/>
      <c r="AE1274" s="159"/>
      <c r="AF1274" s="159"/>
      <c r="AG1274" s="159"/>
      <c r="AH1274" s="159"/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159"/>
      <c r="AX1274" s="159"/>
      <c r="AY1274" s="159"/>
      <c r="AZ1274" s="159"/>
      <c r="BA1274" s="159"/>
      <c r="BB1274" s="159"/>
      <c r="BC1274" s="159"/>
      <c r="BD1274" s="159"/>
      <c r="BE1274" s="159"/>
      <c r="BF1274" s="159"/>
      <c r="BG1274" s="159"/>
      <c r="BH1274" s="159"/>
      <c r="BI1274" s="159"/>
      <c r="BJ1274" s="159"/>
      <c r="BK1274" s="159"/>
      <c r="BL1274" s="159"/>
      <c r="BM1274" s="159"/>
      <c r="BN1274" s="159"/>
      <c r="BO1274" s="159"/>
      <c r="BP1274" s="159"/>
      <c r="BQ1274" s="159"/>
      <c r="BR1274" s="159"/>
      <c r="BS1274" s="159"/>
      <c r="BT1274" s="159"/>
      <c r="BU1274" s="159"/>
      <c r="BV1274" s="159"/>
      <c r="BW1274" s="159"/>
      <c r="BX1274" s="159"/>
      <c r="BY1274" s="159"/>
      <c r="BZ1274" s="159"/>
      <c r="CA1274" s="159"/>
      <c r="CB1274" s="159"/>
      <c r="CC1274" s="159"/>
      <c r="CD1274" s="159"/>
    </row>
    <row r="1275" spans="2:82" s="163" customFormat="1" x14ac:dyDescent="0.2">
      <c r="B1275" s="159"/>
      <c r="C1275" s="159"/>
      <c r="D1275" s="159"/>
      <c r="E1275" s="159"/>
      <c r="F1275" s="159"/>
      <c r="G1275" s="159"/>
      <c r="H1275" s="159"/>
      <c r="I1275" s="159"/>
      <c r="J1275" s="159"/>
      <c r="K1275" s="159"/>
      <c r="L1275" s="159"/>
      <c r="M1275" s="159"/>
      <c r="N1275" s="159"/>
      <c r="O1275" s="159"/>
      <c r="P1275" s="159"/>
      <c r="Q1275" s="159"/>
      <c r="R1275" s="159"/>
      <c r="S1275" s="159"/>
      <c r="T1275" s="159"/>
      <c r="U1275" s="159"/>
      <c r="V1275" s="159"/>
      <c r="W1275" s="159"/>
      <c r="X1275" s="159"/>
      <c r="Y1275" s="159"/>
      <c r="Z1275" s="159"/>
      <c r="AA1275" s="159"/>
      <c r="AB1275" s="159"/>
      <c r="AC1275" s="159"/>
      <c r="AD1275" s="159"/>
      <c r="AE1275" s="159"/>
      <c r="AF1275" s="159"/>
      <c r="AG1275" s="159"/>
      <c r="AH1275" s="159"/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159"/>
      <c r="AX1275" s="159"/>
      <c r="AY1275" s="159"/>
      <c r="AZ1275" s="159"/>
      <c r="BA1275" s="159"/>
      <c r="BB1275" s="159"/>
      <c r="BC1275" s="159"/>
      <c r="BD1275" s="159"/>
      <c r="BE1275" s="159"/>
      <c r="BF1275" s="159"/>
      <c r="BG1275" s="159"/>
      <c r="BH1275" s="159"/>
      <c r="BI1275" s="159"/>
      <c r="BJ1275" s="159"/>
      <c r="BK1275" s="159"/>
      <c r="BL1275" s="159"/>
      <c r="BM1275" s="159"/>
      <c r="BN1275" s="159"/>
      <c r="BO1275" s="159"/>
      <c r="BP1275" s="159"/>
      <c r="BQ1275" s="159"/>
      <c r="BR1275" s="159"/>
      <c r="BS1275" s="159"/>
      <c r="BT1275" s="159"/>
      <c r="BU1275" s="159"/>
      <c r="BV1275" s="159"/>
      <c r="BW1275" s="159"/>
      <c r="BX1275" s="159"/>
      <c r="BY1275" s="159"/>
      <c r="BZ1275" s="159"/>
      <c r="CA1275" s="159"/>
      <c r="CB1275" s="159"/>
      <c r="CC1275" s="159"/>
      <c r="CD1275" s="159"/>
    </row>
    <row r="1276" spans="2:82" s="163" customFormat="1" x14ac:dyDescent="0.2">
      <c r="B1276" s="159"/>
      <c r="C1276" s="159"/>
      <c r="D1276" s="159"/>
      <c r="E1276" s="159"/>
      <c r="F1276" s="159"/>
      <c r="G1276" s="159"/>
      <c r="H1276" s="159"/>
      <c r="I1276" s="159"/>
      <c r="J1276" s="159"/>
      <c r="K1276" s="159"/>
      <c r="L1276" s="159"/>
      <c r="M1276" s="159"/>
      <c r="N1276" s="159"/>
      <c r="O1276" s="159"/>
      <c r="P1276" s="159"/>
      <c r="Q1276" s="159"/>
      <c r="R1276" s="159"/>
      <c r="S1276" s="159"/>
      <c r="T1276" s="159"/>
      <c r="U1276" s="159"/>
      <c r="V1276" s="159"/>
      <c r="W1276" s="159"/>
      <c r="X1276" s="159"/>
      <c r="Y1276" s="159"/>
      <c r="Z1276" s="159"/>
      <c r="AA1276" s="159"/>
      <c r="AB1276" s="159"/>
      <c r="AC1276" s="159"/>
      <c r="AD1276" s="159"/>
      <c r="AE1276" s="159"/>
      <c r="AF1276" s="159"/>
      <c r="AG1276" s="159"/>
      <c r="AH1276" s="159"/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159"/>
      <c r="AX1276" s="159"/>
      <c r="AY1276" s="159"/>
      <c r="AZ1276" s="159"/>
      <c r="BA1276" s="159"/>
      <c r="BB1276" s="159"/>
      <c r="BC1276" s="159"/>
      <c r="BD1276" s="159"/>
      <c r="BE1276" s="159"/>
      <c r="BF1276" s="159"/>
      <c r="BG1276" s="159"/>
      <c r="BH1276" s="159"/>
      <c r="BI1276" s="159"/>
      <c r="BJ1276" s="159"/>
      <c r="BK1276" s="159"/>
      <c r="BL1276" s="159"/>
      <c r="BM1276" s="159"/>
      <c r="BN1276" s="159"/>
      <c r="BO1276" s="159"/>
      <c r="BP1276" s="159"/>
      <c r="BQ1276" s="159"/>
      <c r="BR1276" s="159"/>
      <c r="BS1276" s="159"/>
      <c r="BT1276" s="159"/>
      <c r="BU1276" s="159"/>
      <c r="BV1276" s="159"/>
      <c r="BW1276" s="159"/>
      <c r="BX1276" s="159"/>
      <c r="BY1276" s="159"/>
      <c r="BZ1276" s="159"/>
      <c r="CA1276" s="159"/>
      <c r="CB1276" s="159"/>
      <c r="CC1276" s="159"/>
      <c r="CD1276" s="159"/>
    </row>
    <row r="1277" spans="2:82" s="163" customFormat="1" x14ac:dyDescent="0.2">
      <c r="B1277" s="159"/>
      <c r="C1277" s="159"/>
      <c r="D1277" s="159"/>
      <c r="E1277" s="159"/>
      <c r="F1277" s="159"/>
      <c r="G1277" s="159"/>
      <c r="H1277" s="159"/>
      <c r="I1277" s="159"/>
      <c r="J1277" s="159"/>
      <c r="K1277" s="159"/>
      <c r="L1277" s="159"/>
      <c r="M1277" s="159"/>
      <c r="N1277" s="159"/>
      <c r="O1277" s="159"/>
      <c r="P1277" s="159"/>
      <c r="Q1277" s="159"/>
      <c r="R1277" s="159"/>
      <c r="S1277" s="159"/>
      <c r="T1277" s="159"/>
      <c r="U1277" s="159"/>
      <c r="V1277" s="159"/>
      <c r="W1277" s="159"/>
      <c r="X1277" s="159"/>
      <c r="Y1277" s="159"/>
      <c r="Z1277" s="159"/>
      <c r="AA1277" s="159"/>
      <c r="AB1277" s="159"/>
      <c r="AC1277" s="159"/>
      <c r="AD1277" s="159"/>
      <c r="AE1277" s="159"/>
      <c r="AF1277" s="159"/>
      <c r="AG1277" s="159"/>
      <c r="AH1277" s="159"/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159"/>
      <c r="AX1277" s="159"/>
      <c r="AY1277" s="159"/>
      <c r="AZ1277" s="159"/>
      <c r="BA1277" s="159"/>
      <c r="BB1277" s="159"/>
      <c r="BC1277" s="159"/>
      <c r="BD1277" s="159"/>
      <c r="BE1277" s="159"/>
      <c r="BF1277" s="159"/>
      <c r="BG1277" s="159"/>
      <c r="BH1277" s="159"/>
      <c r="BI1277" s="159"/>
      <c r="BJ1277" s="159"/>
      <c r="BK1277" s="159"/>
      <c r="BL1277" s="159"/>
      <c r="BM1277" s="159"/>
      <c r="BN1277" s="159"/>
      <c r="BO1277" s="159"/>
      <c r="BP1277" s="159"/>
      <c r="BQ1277" s="159"/>
      <c r="BR1277" s="159"/>
      <c r="BS1277" s="159"/>
      <c r="BT1277" s="159"/>
      <c r="BU1277" s="159"/>
      <c r="BV1277" s="159"/>
      <c r="BW1277" s="159"/>
      <c r="BX1277" s="159"/>
      <c r="BY1277" s="159"/>
      <c r="BZ1277" s="159"/>
      <c r="CA1277" s="159"/>
      <c r="CB1277" s="159"/>
      <c r="CC1277" s="159"/>
      <c r="CD1277" s="159"/>
    </row>
    <row r="1278" spans="2:82" s="163" customFormat="1" x14ac:dyDescent="0.2">
      <c r="B1278" s="159"/>
      <c r="C1278" s="159"/>
      <c r="D1278" s="159"/>
      <c r="E1278" s="159"/>
      <c r="F1278" s="159"/>
      <c r="G1278" s="159"/>
      <c r="H1278" s="159"/>
      <c r="I1278" s="159"/>
      <c r="J1278" s="159"/>
      <c r="K1278" s="159"/>
      <c r="L1278" s="159"/>
      <c r="M1278" s="159"/>
      <c r="N1278" s="159"/>
      <c r="O1278" s="159"/>
      <c r="P1278" s="159"/>
      <c r="Q1278" s="159"/>
      <c r="R1278" s="159"/>
      <c r="S1278" s="159"/>
      <c r="T1278" s="159"/>
      <c r="U1278" s="159"/>
      <c r="V1278" s="159"/>
      <c r="W1278" s="159"/>
      <c r="X1278" s="159"/>
      <c r="Y1278" s="159"/>
      <c r="Z1278" s="159"/>
      <c r="AA1278" s="159"/>
      <c r="AB1278" s="159"/>
      <c r="AC1278" s="159"/>
      <c r="AD1278" s="159"/>
      <c r="AE1278" s="159"/>
      <c r="AF1278" s="159"/>
      <c r="AG1278" s="159"/>
      <c r="AH1278" s="159"/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159"/>
      <c r="AX1278" s="159"/>
      <c r="AY1278" s="159"/>
      <c r="AZ1278" s="159"/>
      <c r="BA1278" s="159"/>
      <c r="BB1278" s="159"/>
      <c r="BC1278" s="159"/>
      <c r="BD1278" s="159"/>
      <c r="BE1278" s="159"/>
      <c r="BF1278" s="159"/>
      <c r="BG1278" s="159"/>
      <c r="BH1278" s="159"/>
      <c r="BI1278" s="159"/>
      <c r="BJ1278" s="159"/>
      <c r="BK1278" s="159"/>
      <c r="BL1278" s="159"/>
      <c r="BM1278" s="159"/>
      <c r="BN1278" s="159"/>
      <c r="BO1278" s="159"/>
      <c r="BP1278" s="159"/>
      <c r="BQ1278" s="159"/>
      <c r="BR1278" s="159"/>
      <c r="BS1278" s="159"/>
      <c r="BT1278" s="159"/>
      <c r="BU1278" s="159"/>
      <c r="BV1278" s="159"/>
      <c r="BW1278" s="159"/>
      <c r="BX1278" s="159"/>
      <c r="BY1278" s="159"/>
      <c r="BZ1278" s="159"/>
      <c r="CA1278" s="159"/>
      <c r="CB1278" s="159"/>
      <c r="CC1278" s="159"/>
      <c r="CD1278" s="159"/>
    </row>
    <row r="1279" spans="2:82" s="163" customFormat="1" x14ac:dyDescent="0.2">
      <c r="B1279" s="159"/>
      <c r="C1279" s="159"/>
      <c r="D1279" s="159"/>
      <c r="E1279" s="159"/>
      <c r="F1279" s="159"/>
      <c r="G1279" s="159"/>
      <c r="H1279" s="159"/>
      <c r="I1279" s="159"/>
      <c r="J1279" s="159"/>
      <c r="K1279" s="159"/>
      <c r="L1279" s="159"/>
      <c r="M1279" s="159"/>
      <c r="N1279" s="159"/>
      <c r="O1279" s="159"/>
      <c r="P1279" s="159"/>
      <c r="Q1279" s="159"/>
      <c r="R1279" s="159"/>
      <c r="S1279" s="159"/>
      <c r="T1279" s="159"/>
      <c r="U1279" s="159"/>
      <c r="V1279" s="159"/>
      <c r="W1279" s="159"/>
      <c r="X1279" s="159"/>
      <c r="Y1279" s="159"/>
      <c r="Z1279" s="159"/>
      <c r="AA1279" s="159"/>
      <c r="AB1279" s="159"/>
      <c r="AC1279" s="159"/>
      <c r="AD1279" s="159"/>
      <c r="AE1279" s="159"/>
      <c r="AF1279" s="159"/>
      <c r="AG1279" s="159"/>
      <c r="AH1279" s="159"/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159"/>
      <c r="AX1279" s="159"/>
      <c r="AY1279" s="159"/>
      <c r="AZ1279" s="159"/>
      <c r="BA1279" s="159"/>
      <c r="BB1279" s="159"/>
      <c r="BC1279" s="159"/>
      <c r="BD1279" s="159"/>
      <c r="BE1279" s="159"/>
      <c r="BF1279" s="159"/>
      <c r="BG1279" s="159"/>
      <c r="BH1279" s="159"/>
      <c r="BI1279" s="159"/>
      <c r="BJ1279" s="159"/>
      <c r="BK1279" s="159"/>
      <c r="BL1279" s="159"/>
      <c r="BM1279" s="159"/>
      <c r="BN1279" s="159"/>
      <c r="BO1279" s="159"/>
      <c r="BP1279" s="159"/>
      <c r="BQ1279" s="159"/>
      <c r="BR1279" s="159"/>
      <c r="BS1279" s="159"/>
      <c r="BT1279" s="159"/>
      <c r="BU1279" s="159"/>
      <c r="BV1279" s="159"/>
      <c r="BW1279" s="159"/>
      <c r="BX1279" s="159"/>
      <c r="BY1279" s="159"/>
      <c r="BZ1279" s="159"/>
      <c r="CA1279" s="159"/>
      <c r="CB1279" s="159"/>
      <c r="CC1279" s="159"/>
      <c r="CD1279" s="159"/>
    </row>
    <row r="1280" spans="2:82" s="163" customFormat="1" x14ac:dyDescent="0.2">
      <c r="B1280" s="159"/>
      <c r="C1280" s="159"/>
      <c r="D1280" s="159"/>
      <c r="E1280" s="159"/>
      <c r="F1280" s="159"/>
      <c r="G1280" s="159"/>
      <c r="H1280" s="159"/>
      <c r="I1280" s="159"/>
      <c r="J1280" s="159"/>
      <c r="K1280" s="159"/>
      <c r="L1280" s="159"/>
      <c r="M1280" s="159"/>
      <c r="N1280" s="159"/>
      <c r="O1280" s="159"/>
      <c r="P1280" s="159"/>
      <c r="Q1280" s="159"/>
      <c r="R1280" s="159"/>
      <c r="S1280" s="159"/>
      <c r="T1280" s="159"/>
      <c r="U1280" s="159"/>
      <c r="V1280" s="159"/>
      <c r="W1280" s="159"/>
      <c r="X1280" s="159"/>
      <c r="Y1280" s="159"/>
      <c r="Z1280" s="159"/>
      <c r="AA1280" s="159"/>
      <c r="AB1280" s="159"/>
      <c r="AC1280" s="159"/>
      <c r="AD1280" s="159"/>
      <c r="AE1280" s="159"/>
      <c r="AF1280" s="159"/>
      <c r="AG1280" s="159"/>
      <c r="AH1280" s="159"/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159"/>
      <c r="AX1280" s="159"/>
      <c r="AY1280" s="159"/>
      <c r="AZ1280" s="159"/>
      <c r="BA1280" s="159"/>
      <c r="BB1280" s="159"/>
      <c r="BC1280" s="159"/>
      <c r="BD1280" s="159"/>
      <c r="BE1280" s="159"/>
      <c r="BF1280" s="159"/>
      <c r="BG1280" s="159"/>
      <c r="BH1280" s="159"/>
      <c r="BI1280" s="159"/>
      <c r="BJ1280" s="159"/>
      <c r="BK1280" s="159"/>
      <c r="BL1280" s="159"/>
      <c r="BM1280" s="159"/>
      <c r="BN1280" s="159"/>
      <c r="BO1280" s="159"/>
      <c r="BP1280" s="159"/>
      <c r="BQ1280" s="159"/>
      <c r="BR1280" s="159"/>
      <c r="BS1280" s="159"/>
      <c r="BT1280" s="159"/>
      <c r="BU1280" s="159"/>
      <c r="BV1280" s="159"/>
      <c r="BW1280" s="159"/>
      <c r="BX1280" s="159"/>
      <c r="BY1280" s="159"/>
      <c r="BZ1280" s="159"/>
      <c r="CA1280" s="159"/>
      <c r="CB1280" s="159"/>
      <c r="CC1280" s="159"/>
      <c r="CD1280" s="159"/>
    </row>
    <row r="1281" spans="2:82" s="163" customFormat="1" x14ac:dyDescent="0.2">
      <c r="B1281" s="159"/>
      <c r="C1281" s="159"/>
      <c r="D1281" s="159"/>
      <c r="E1281" s="159"/>
      <c r="F1281" s="159"/>
      <c r="G1281" s="159"/>
      <c r="H1281" s="159"/>
      <c r="I1281" s="159"/>
      <c r="J1281" s="159"/>
      <c r="K1281" s="159"/>
      <c r="L1281" s="159"/>
      <c r="M1281" s="159"/>
      <c r="N1281" s="159"/>
      <c r="O1281" s="159"/>
      <c r="P1281" s="159"/>
      <c r="Q1281" s="159"/>
      <c r="R1281" s="159"/>
      <c r="S1281" s="159"/>
      <c r="T1281" s="159"/>
      <c r="U1281" s="159"/>
      <c r="V1281" s="159"/>
      <c r="W1281" s="159"/>
      <c r="X1281" s="159"/>
      <c r="Y1281" s="159"/>
      <c r="Z1281" s="159"/>
      <c r="AA1281" s="159"/>
      <c r="AB1281" s="159"/>
      <c r="AC1281" s="159"/>
      <c r="AD1281" s="159"/>
      <c r="AE1281" s="159"/>
      <c r="AF1281" s="159"/>
      <c r="AG1281" s="159"/>
      <c r="AH1281" s="159"/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159"/>
      <c r="AX1281" s="159"/>
      <c r="AY1281" s="159"/>
      <c r="AZ1281" s="159"/>
      <c r="BA1281" s="159"/>
      <c r="BB1281" s="159"/>
      <c r="BC1281" s="159"/>
      <c r="BD1281" s="159"/>
      <c r="BE1281" s="159"/>
      <c r="BF1281" s="159"/>
      <c r="BG1281" s="159"/>
      <c r="BH1281" s="159"/>
      <c r="BI1281" s="159"/>
      <c r="BJ1281" s="159"/>
      <c r="BK1281" s="159"/>
      <c r="BL1281" s="159"/>
      <c r="BM1281" s="159"/>
      <c r="BN1281" s="159"/>
      <c r="BO1281" s="159"/>
      <c r="BP1281" s="159"/>
      <c r="BQ1281" s="159"/>
      <c r="BR1281" s="159"/>
      <c r="BS1281" s="159"/>
      <c r="BT1281" s="159"/>
      <c r="BU1281" s="159"/>
      <c r="BV1281" s="159"/>
      <c r="BW1281" s="159"/>
      <c r="BX1281" s="159"/>
      <c r="BY1281" s="159"/>
      <c r="BZ1281" s="159"/>
      <c r="CA1281" s="159"/>
      <c r="CB1281" s="159"/>
      <c r="CC1281" s="159"/>
      <c r="CD1281" s="159"/>
    </row>
    <row r="1282" spans="2:82" s="163" customFormat="1" x14ac:dyDescent="0.2">
      <c r="B1282" s="159"/>
      <c r="C1282" s="159"/>
      <c r="D1282" s="159"/>
      <c r="E1282" s="159"/>
      <c r="F1282" s="159"/>
      <c r="G1282" s="159"/>
      <c r="H1282" s="159"/>
      <c r="I1282" s="159"/>
      <c r="J1282" s="159"/>
      <c r="K1282" s="159"/>
      <c r="L1282" s="159"/>
      <c r="M1282" s="159"/>
      <c r="N1282" s="159"/>
      <c r="O1282" s="159"/>
      <c r="P1282" s="159"/>
      <c r="Q1282" s="159"/>
      <c r="R1282" s="159"/>
      <c r="S1282" s="159"/>
      <c r="T1282" s="159"/>
      <c r="U1282" s="159"/>
      <c r="V1282" s="159"/>
      <c r="W1282" s="159"/>
      <c r="X1282" s="159"/>
      <c r="Y1282" s="159"/>
      <c r="Z1282" s="159"/>
      <c r="AA1282" s="159"/>
      <c r="AB1282" s="159"/>
      <c r="AC1282" s="159"/>
      <c r="AD1282" s="159"/>
      <c r="AE1282" s="159"/>
      <c r="AF1282" s="159"/>
      <c r="AG1282" s="159"/>
      <c r="AH1282" s="159"/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159"/>
      <c r="AX1282" s="159"/>
      <c r="AY1282" s="159"/>
      <c r="AZ1282" s="159"/>
      <c r="BA1282" s="159"/>
      <c r="BB1282" s="159"/>
      <c r="BC1282" s="159"/>
      <c r="BD1282" s="159"/>
      <c r="BE1282" s="159"/>
      <c r="BF1282" s="159"/>
      <c r="BG1282" s="159"/>
      <c r="BH1282" s="159"/>
      <c r="BI1282" s="159"/>
      <c r="BJ1282" s="159"/>
      <c r="BK1282" s="159"/>
      <c r="BL1282" s="159"/>
      <c r="BM1282" s="159"/>
      <c r="BN1282" s="159"/>
      <c r="BO1282" s="159"/>
      <c r="BP1282" s="159"/>
      <c r="BQ1282" s="159"/>
      <c r="BR1282" s="159"/>
      <c r="BS1282" s="159"/>
      <c r="BT1282" s="159"/>
      <c r="BU1282" s="159"/>
      <c r="BV1282" s="159"/>
      <c r="BW1282" s="159"/>
      <c r="BX1282" s="159"/>
      <c r="BY1282" s="159"/>
      <c r="BZ1282" s="159"/>
      <c r="CA1282" s="159"/>
      <c r="CB1282" s="159"/>
      <c r="CC1282" s="159"/>
      <c r="CD1282" s="159"/>
    </row>
    <row r="1283" spans="2:82" s="163" customFormat="1" x14ac:dyDescent="0.2">
      <c r="B1283" s="159"/>
      <c r="C1283" s="159"/>
      <c r="D1283" s="159"/>
      <c r="E1283" s="159"/>
      <c r="F1283" s="159"/>
      <c r="G1283" s="159"/>
      <c r="H1283" s="159"/>
      <c r="I1283" s="159"/>
      <c r="J1283" s="159"/>
      <c r="K1283" s="159"/>
      <c r="L1283" s="159"/>
      <c r="M1283" s="159"/>
      <c r="N1283" s="159"/>
      <c r="O1283" s="159"/>
      <c r="P1283" s="159"/>
      <c r="Q1283" s="159"/>
      <c r="R1283" s="159"/>
      <c r="S1283" s="159"/>
      <c r="T1283" s="159"/>
      <c r="U1283" s="159"/>
      <c r="V1283" s="159"/>
      <c r="W1283" s="159"/>
      <c r="X1283" s="159"/>
      <c r="Y1283" s="159"/>
      <c r="Z1283" s="159"/>
      <c r="AA1283" s="159"/>
      <c r="AB1283" s="159"/>
      <c r="AC1283" s="159"/>
      <c r="AD1283" s="159"/>
      <c r="AE1283" s="159"/>
      <c r="AF1283" s="159"/>
      <c r="AG1283" s="159"/>
      <c r="AH1283" s="159"/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159"/>
      <c r="AX1283" s="159"/>
      <c r="AY1283" s="159"/>
      <c r="AZ1283" s="159"/>
      <c r="BA1283" s="159"/>
      <c r="BB1283" s="159"/>
      <c r="BC1283" s="159"/>
      <c r="BD1283" s="159"/>
      <c r="BE1283" s="159"/>
      <c r="BF1283" s="159"/>
      <c r="BG1283" s="159"/>
      <c r="BH1283" s="159"/>
      <c r="BI1283" s="159"/>
      <c r="BJ1283" s="159"/>
      <c r="BK1283" s="159"/>
      <c r="BL1283" s="159"/>
      <c r="BM1283" s="159"/>
      <c r="BN1283" s="159"/>
      <c r="BO1283" s="159"/>
      <c r="BP1283" s="159"/>
      <c r="BQ1283" s="159"/>
      <c r="BR1283" s="159"/>
      <c r="BS1283" s="159"/>
      <c r="BT1283" s="159"/>
      <c r="BU1283" s="159"/>
      <c r="BV1283" s="159"/>
      <c r="BW1283" s="159"/>
      <c r="BX1283" s="159"/>
      <c r="BY1283" s="159"/>
      <c r="BZ1283" s="159"/>
      <c r="CA1283" s="159"/>
      <c r="CB1283" s="159"/>
      <c r="CC1283" s="159"/>
      <c r="CD1283" s="159"/>
    </row>
    <row r="1284" spans="2:82" s="163" customFormat="1" x14ac:dyDescent="0.2">
      <c r="B1284" s="159"/>
      <c r="C1284" s="159"/>
      <c r="D1284" s="159"/>
      <c r="E1284" s="159"/>
      <c r="F1284" s="159"/>
      <c r="G1284" s="159"/>
      <c r="H1284" s="159"/>
      <c r="I1284" s="159"/>
      <c r="J1284" s="159"/>
      <c r="K1284" s="159"/>
      <c r="L1284" s="159"/>
      <c r="M1284" s="159"/>
      <c r="N1284" s="159"/>
      <c r="O1284" s="159"/>
      <c r="P1284" s="159"/>
      <c r="Q1284" s="159"/>
      <c r="R1284" s="159"/>
      <c r="S1284" s="159"/>
      <c r="T1284" s="159"/>
      <c r="U1284" s="159"/>
      <c r="V1284" s="159"/>
      <c r="W1284" s="159"/>
      <c r="X1284" s="159"/>
      <c r="Y1284" s="159"/>
      <c r="Z1284" s="159"/>
      <c r="AA1284" s="159"/>
      <c r="AB1284" s="159"/>
      <c r="AC1284" s="159"/>
      <c r="AD1284" s="159"/>
      <c r="AE1284" s="159"/>
      <c r="AF1284" s="159"/>
      <c r="AG1284" s="159"/>
      <c r="AH1284" s="159"/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159"/>
      <c r="AX1284" s="159"/>
      <c r="AY1284" s="159"/>
      <c r="AZ1284" s="159"/>
      <c r="BA1284" s="159"/>
      <c r="BB1284" s="159"/>
      <c r="BC1284" s="159"/>
      <c r="BD1284" s="159"/>
      <c r="BE1284" s="159"/>
      <c r="BF1284" s="159"/>
      <c r="BG1284" s="159"/>
      <c r="BH1284" s="159"/>
      <c r="BI1284" s="159"/>
      <c r="BJ1284" s="159"/>
      <c r="BK1284" s="159"/>
      <c r="BL1284" s="159"/>
      <c r="BM1284" s="159"/>
      <c r="BN1284" s="159"/>
      <c r="BO1284" s="159"/>
      <c r="BP1284" s="159"/>
      <c r="BQ1284" s="159"/>
      <c r="BR1284" s="159"/>
      <c r="BS1284" s="159"/>
      <c r="BT1284" s="159"/>
      <c r="BU1284" s="159"/>
      <c r="BV1284" s="159"/>
      <c r="BW1284" s="159"/>
      <c r="BX1284" s="159"/>
      <c r="BY1284" s="159"/>
      <c r="BZ1284" s="159"/>
      <c r="CA1284" s="159"/>
      <c r="CB1284" s="159"/>
      <c r="CC1284" s="159"/>
      <c r="CD1284" s="159"/>
    </row>
    <row r="1285" spans="2:82" s="163" customFormat="1" x14ac:dyDescent="0.2">
      <c r="B1285" s="159"/>
      <c r="C1285" s="159"/>
      <c r="D1285" s="159"/>
      <c r="E1285" s="159"/>
      <c r="F1285" s="159"/>
      <c r="G1285" s="159"/>
      <c r="H1285" s="159"/>
      <c r="I1285" s="159"/>
      <c r="J1285" s="159"/>
      <c r="K1285" s="159"/>
      <c r="L1285" s="159"/>
      <c r="M1285" s="159"/>
      <c r="N1285" s="159"/>
      <c r="O1285" s="159"/>
      <c r="P1285" s="159"/>
      <c r="Q1285" s="159"/>
      <c r="R1285" s="159"/>
      <c r="S1285" s="159"/>
      <c r="T1285" s="159"/>
      <c r="U1285" s="159"/>
      <c r="V1285" s="159"/>
      <c r="W1285" s="159"/>
      <c r="X1285" s="159"/>
      <c r="Y1285" s="159"/>
      <c r="Z1285" s="159"/>
      <c r="AA1285" s="159"/>
      <c r="AB1285" s="159"/>
      <c r="AC1285" s="159"/>
      <c r="AD1285" s="159"/>
      <c r="AE1285" s="159"/>
      <c r="AF1285" s="159"/>
      <c r="AG1285" s="159"/>
      <c r="AH1285" s="159"/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159"/>
      <c r="AX1285" s="159"/>
      <c r="AY1285" s="159"/>
      <c r="AZ1285" s="159"/>
      <c r="BA1285" s="159"/>
      <c r="BB1285" s="159"/>
      <c r="BC1285" s="159"/>
      <c r="BD1285" s="159"/>
      <c r="BE1285" s="159"/>
      <c r="BF1285" s="159"/>
      <c r="BG1285" s="159"/>
      <c r="BH1285" s="159"/>
      <c r="BI1285" s="159"/>
      <c r="BJ1285" s="159"/>
      <c r="BK1285" s="159"/>
      <c r="BL1285" s="159"/>
      <c r="BM1285" s="159"/>
      <c r="BN1285" s="159"/>
      <c r="BO1285" s="159"/>
      <c r="BP1285" s="159"/>
      <c r="BQ1285" s="159"/>
      <c r="BR1285" s="159"/>
      <c r="BS1285" s="159"/>
      <c r="BT1285" s="159"/>
      <c r="BU1285" s="159"/>
      <c r="BV1285" s="159"/>
      <c r="BW1285" s="159"/>
      <c r="BX1285" s="159"/>
      <c r="BY1285" s="159"/>
      <c r="BZ1285" s="159"/>
      <c r="CA1285" s="159"/>
      <c r="CB1285" s="159"/>
      <c r="CC1285" s="159"/>
      <c r="CD1285" s="159"/>
    </row>
    <row r="1286" spans="2:82" s="163" customFormat="1" x14ac:dyDescent="0.2">
      <c r="B1286" s="159"/>
      <c r="C1286" s="159"/>
      <c r="D1286" s="159"/>
      <c r="E1286" s="159"/>
      <c r="F1286" s="159"/>
      <c r="G1286" s="159"/>
      <c r="H1286" s="159"/>
      <c r="I1286" s="159"/>
      <c r="J1286" s="159"/>
      <c r="K1286" s="159"/>
      <c r="L1286" s="159"/>
      <c r="M1286" s="159"/>
      <c r="N1286" s="159"/>
      <c r="O1286" s="159"/>
      <c r="P1286" s="159"/>
      <c r="Q1286" s="159"/>
      <c r="R1286" s="159"/>
      <c r="S1286" s="159"/>
      <c r="T1286" s="159"/>
      <c r="U1286" s="159"/>
      <c r="V1286" s="159"/>
      <c r="W1286" s="159"/>
      <c r="X1286" s="159"/>
      <c r="Y1286" s="159"/>
      <c r="Z1286" s="159"/>
      <c r="AA1286" s="159"/>
      <c r="AB1286" s="159"/>
      <c r="AC1286" s="159"/>
      <c r="AD1286" s="159"/>
      <c r="AE1286" s="159"/>
      <c r="AF1286" s="159"/>
      <c r="AG1286" s="159"/>
      <c r="AH1286" s="159"/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159"/>
      <c r="AX1286" s="159"/>
      <c r="AY1286" s="159"/>
      <c r="AZ1286" s="159"/>
      <c r="BA1286" s="159"/>
      <c r="BB1286" s="159"/>
      <c r="BC1286" s="159"/>
      <c r="BD1286" s="159"/>
      <c r="BE1286" s="159"/>
      <c r="BF1286" s="159"/>
      <c r="BG1286" s="159"/>
      <c r="BH1286" s="159"/>
      <c r="BI1286" s="159"/>
      <c r="BJ1286" s="159"/>
      <c r="BK1286" s="159"/>
      <c r="BL1286" s="159"/>
      <c r="BM1286" s="159"/>
      <c r="BN1286" s="159"/>
      <c r="BO1286" s="159"/>
      <c r="BP1286" s="159"/>
      <c r="BQ1286" s="159"/>
      <c r="BR1286" s="159"/>
      <c r="BS1286" s="159"/>
      <c r="BT1286" s="159"/>
      <c r="BU1286" s="159"/>
      <c r="BV1286" s="159"/>
      <c r="BW1286" s="159"/>
      <c r="BX1286" s="159"/>
      <c r="BY1286" s="159"/>
      <c r="BZ1286" s="159"/>
      <c r="CA1286" s="159"/>
      <c r="CB1286" s="159"/>
      <c r="CC1286" s="159"/>
      <c r="CD1286" s="159"/>
    </row>
    <row r="1287" spans="2:82" s="163" customFormat="1" x14ac:dyDescent="0.2">
      <c r="B1287" s="159"/>
      <c r="C1287" s="159"/>
      <c r="D1287" s="159"/>
      <c r="E1287" s="159"/>
      <c r="F1287" s="159"/>
      <c r="G1287" s="159"/>
      <c r="H1287" s="159"/>
      <c r="I1287" s="159"/>
      <c r="J1287" s="159"/>
      <c r="K1287" s="159"/>
      <c r="L1287" s="159"/>
      <c r="M1287" s="159"/>
      <c r="N1287" s="159"/>
      <c r="O1287" s="159"/>
      <c r="P1287" s="159"/>
      <c r="Q1287" s="159"/>
      <c r="R1287" s="159"/>
      <c r="S1287" s="159"/>
      <c r="T1287" s="159"/>
      <c r="U1287" s="159"/>
      <c r="V1287" s="159"/>
      <c r="W1287" s="159"/>
      <c r="X1287" s="159"/>
      <c r="Y1287" s="159"/>
      <c r="Z1287" s="159"/>
      <c r="AA1287" s="159"/>
      <c r="AB1287" s="159"/>
      <c r="AC1287" s="159"/>
      <c r="AD1287" s="159"/>
      <c r="AE1287" s="159"/>
      <c r="AF1287" s="159"/>
      <c r="AG1287" s="159"/>
      <c r="AH1287" s="159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159"/>
      <c r="AX1287" s="159"/>
      <c r="AY1287" s="159"/>
      <c r="AZ1287" s="159"/>
      <c r="BA1287" s="159"/>
      <c r="BB1287" s="159"/>
      <c r="BC1287" s="159"/>
      <c r="BD1287" s="159"/>
      <c r="BE1287" s="159"/>
      <c r="BF1287" s="159"/>
      <c r="BG1287" s="159"/>
      <c r="BH1287" s="159"/>
      <c r="BI1287" s="159"/>
      <c r="BJ1287" s="159"/>
      <c r="BK1287" s="159"/>
      <c r="BL1287" s="159"/>
      <c r="BM1287" s="159"/>
      <c r="BN1287" s="159"/>
      <c r="BO1287" s="159"/>
      <c r="BP1287" s="159"/>
      <c r="BQ1287" s="159"/>
      <c r="BR1287" s="159"/>
      <c r="BS1287" s="159"/>
      <c r="BT1287" s="159"/>
      <c r="BU1287" s="159"/>
      <c r="BV1287" s="159"/>
      <c r="BW1287" s="159"/>
      <c r="BX1287" s="159"/>
      <c r="BY1287" s="159"/>
      <c r="BZ1287" s="159"/>
      <c r="CA1287" s="159"/>
      <c r="CB1287" s="159"/>
      <c r="CC1287" s="159"/>
      <c r="CD1287" s="159"/>
    </row>
    <row r="1288" spans="2:82" s="163" customFormat="1" x14ac:dyDescent="0.2">
      <c r="B1288" s="159"/>
      <c r="C1288" s="159"/>
      <c r="D1288" s="159"/>
      <c r="E1288" s="159"/>
      <c r="F1288" s="159"/>
      <c r="G1288" s="159"/>
      <c r="H1288" s="159"/>
      <c r="I1288" s="159"/>
      <c r="J1288" s="159"/>
      <c r="K1288" s="159"/>
      <c r="L1288" s="159"/>
      <c r="M1288" s="159"/>
      <c r="N1288" s="159"/>
      <c r="O1288" s="159"/>
      <c r="P1288" s="159"/>
      <c r="Q1288" s="159"/>
      <c r="R1288" s="159"/>
      <c r="S1288" s="159"/>
      <c r="T1288" s="159"/>
      <c r="U1288" s="159"/>
      <c r="V1288" s="159"/>
      <c r="W1288" s="159"/>
      <c r="X1288" s="159"/>
      <c r="Y1288" s="159"/>
      <c r="Z1288" s="159"/>
      <c r="AA1288" s="159"/>
      <c r="AB1288" s="159"/>
      <c r="AC1288" s="159"/>
      <c r="AD1288" s="159"/>
      <c r="AE1288" s="159"/>
      <c r="AF1288" s="159"/>
      <c r="AG1288" s="159"/>
      <c r="AH1288" s="159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159"/>
      <c r="AX1288" s="159"/>
      <c r="AY1288" s="159"/>
      <c r="AZ1288" s="159"/>
      <c r="BA1288" s="159"/>
      <c r="BB1288" s="159"/>
      <c r="BC1288" s="159"/>
      <c r="BD1288" s="159"/>
      <c r="BE1288" s="159"/>
      <c r="BF1288" s="159"/>
      <c r="BG1288" s="159"/>
      <c r="BH1288" s="159"/>
      <c r="BI1288" s="159"/>
      <c r="BJ1288" s="159"/>
      <c r="BK1288" s="159"/>
      <c r="BL1288" s="159"/>
      <c r="BM1288" s="159"/>
      <c r="BN1288" s="159"/>
      <c r="BO1288" s="159"/>
      <c r="BP1288" s="159"/>
      <c r="BQ1288" s="159"/>
      <c r="BR1288" s="159"/>
      <c r="BS1288" s="159"/>
      <c r="BT1288" s="159"/>
      <c r="BU1288" s="159"/>
      <c r="BV1288" s="159"/>
      <c r="BW1288" s="159"/>
      <c r="BX1288" s="159"/>
      <c r="BY1288" s="159"/>
      <c r="BZ1288" s="159"/>
      <c r="CA1288" s="159"/>
      <c r="CB1288" s="159"/>
      <c r="CC1288" s="159"/>
      <c r="CD1288" s="159"/>
    </row>
    <row r="1289" spans="2:82" s="163" customFormat="1" x14ac:dyDescent="0.2">
      <c r="B1289" s="159"/>
      <c r="C1289" s="159"/>
      <c r="D1289" s="159"/>
      <c r="E1289" s="159"/>
      <c r="F1289" s="159"/>
      <c r="G1289" s="159"/>
      <c r="H1289" s="159"/>
      <c r="I1289" s="159"/>
      <c r="J1289" s="159"/>
      <c r="K1289" s="159"/>
      <c r="L1289" s="159"/>
      <c r="M1289" s="159"/>
      <c r="N1289" s="159"/>
      <c r="O1289" s="159"/>
      <c r="P1289" s="159"/>
      <c r="Q1289" s="159"/>
      <c r="R1289" s="159"/>
      <c r="S1289" s="159"/>
      <c r="T1289" s="159"/>
      <c r="U1289" s="159"/>
      <c r="V1289" s="159"/>
      <c r="W1289" s="159"/>
      <c r="X1289" s="159"/>
      <c r="Y1289" s="159"/>
      <c r="Z1289" s="159"/>
      <c r="AA1289" s="159"/>
      <c r="AB1289" s="159"/>
      <c r="AC1289" s="159"/>
      <c r="AD1289" s="159"/>
      <c r="AE1289" s="159"/>
      <c r="AF1289" s="159"/>
      <c r="AG1289" s="159"/>
      <c r="AH1289" s="159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159"/>
      <c r="AX1289" s="159"/>
      <c r="AY1289" s="159"/>
      <c r="AZ1289" s="159"/>
      <c r="BA1289" s="159"/>
      <c r="BB1289" s="159"/>
      <c r="BC1289" s="159"/>
      <c r="BD1289" s="159"/>
      <c r="BE1289" s="159"/>
      <c r="BF1289" s="159"/>
      <c r="BG1289" s="159"/>
      <c r="BH1289" s="159"/>
      <c r="BI1289" s="159"/>
      <c r="BJ1289" s="159"/>
      <c r="BK1289" s="159"/>
      <c r="BL1289" s="159"/>
      <c r="BM1289" s="159"/>
      <c r="BN1289" s="159"/>
      <c r="BO1289" s="159"/>
      <c r="BP1289" s="159"/>
      <c r="BQ1289" s="159"/>
      <c r="BR1289" s="159"/>
      <c r="BS1289" s="159"/>
      <c r="BT1289" s="159"/>
      <c r="BU1289" s="159"/>
      <c r="BV1289" s="159"/>
      <c r="BW1289" s="159"/>
      <c r="BX1289" s="159"/>
      <c r="BY1289" s="159"/>
      <c r="BZ1289" s="159"/>
      <c r="CA1289" s="159"/>
      <c r="CB1289" s="159"/>
      <c r="CC1289" s="159"/>
      <c r="CD1289" s="159"/>
    </row>
    <row r="1290" spans="2:82" s="163" customFormat="1" x14ac:dyDescent="0.2">
      <c r="B1290" s="159"/>
      <c r="C1290" s="159"/>
      <c r="D1290" s="159"/>
      <c r="E1290" s="159"/>
      <c r="F1290" s="159"/>
      <c r="G1290" s="159"/>
      <c r="H1290" s="159"/>
      <c r="I1290" s="159"/>
      <c r="J1290" s="159"/>
      <c r="K1290" s="159"/>
      <c r="L1290" s="159"/>
      <c r="M1290" s="159"/>
      <c r="N1290" s="159"/>
      <c r="O1290" s="159"/>
      <c r="P1290" s="159"/>
      <c r="Q1290" s="159"/>
      <c r="R1290" s="159"/>
      <c r="S1290" s="159"/>
      <c r="T1290" s="159"/>
      <c r="U1290" s="159"/>
      <c r="V1290" s="159"/>
      <c r="W1290" s="159"/>
      <c r="X1290" s="159"/>
      <c r="Y1290" s="159"/>
      <c r="Z1290" s="159"/>
      <c r="AA1290" s="159"/>
      <c r="AB1290" s="159"/>
      <c r="AC1290" s="159"/>
      <c r="AD1290" s="159"/>
      <c r="AE1290" s="159"/>
      <c r="AF1290" s="159"/>
      <c r="AG1290" s="159"/>
      <c r="AH1290" s="159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159"/>
      <c r="AX1290" s="159"/>
      <c r="AY1290" s="159"/>
      <c r="AZ1290" s="159"/>
      <c r="BA1290" s="159"/>
      <c r="BB1290" s="159"/>
      <c r="BC1290" s="159"/>
      <c r="BD1290" s="159"/>
      <c r="BE1290" s="159"/>
      <c r="BF1290" s="159"/>
      <c r="BG1290" s="159"/>
      <c r="BH1290" s="159"/>
      <c r="BI1290" s="159"/>
      <c r="BJ1290" s="159"/>
      <c r="BK1290" s="159"/>
      <c r="BL1290" s="159"/>
      <c r="BM1290" s="159"/>
      <c r="BN1290" s="159"/>
      <c r="BO1290" s="159"/>
      <c r="BP1290" s="159"/>
      <c r="BQ1290" s="159"/>
      <c r="BR1290" s="159"/>
      <c r="BS1290" s="159"/>
      <c r="BT1290" s="159"/>
      <c r="BU1290" s="159"/>
      <c r="BV1290" s="159"/>
      <c r="BW1290" s="159"/>
      <c r="BX1290" s="159"/>
      <c r="BY1290" s="159"/>
      <c r="BZ1290" s="159"/>
      <c r="CA1290" s="159"/>
      <c r="CB1290" s="159"/>
      <c r="CC1290" s="159"/>
      <c r="CD1290" s="159"/>
    </row>
    <row r="1291" spans="2:82" s="163" customFormat="1" x14ac:dyDescent="0.2">
      <c r="B1291" s="159"/>
      <c r="C1291" s="159"/>
      <c r="D1291" s="159"/>
      <c r="E1291" s="159"/>
      <c r="F1291" s="159"/>
      <c r="G1291" s="159"/>
      <c r="H1291" s="159"/>
      <c r="I1291" s="159"/>
      <c r="J1291" s="159"/>
      <c r="K1291" s="159"/>
      <c r="L1291" s="159"/>
      <c r="M1291" s="159"/>
      <c r="N1291" s="159"/>
      <c r="O1291" s="159"/>
      <c r="P1291" s="159"/>
      <c r="Q1291" s="159"/>
      <c r="R1291" s="159"/>
      <c r="S1291" s="159"/>
      <c r="T1291" s="159"/>
      <c r="U1291" s="159"/>
      <c r="V1291" s="159"/>
      <c r="W1291" s="159"/>
      <c r="X1291" s="159"/>
      <c r="Y1291" s="159"/>
      <c r="Z1291" s="159"/>
      <c r="AA1291" s="159"/>
      <c r="AB1291" s="159"/>
      <c r="AC1291" s="159"/>
      <c r="AD1291" s="159"/>
      <c r="AE1291" s="159"/>
      <c r="AF1291" s="159"/>
      <c r="AG1291" s="159"/>
      <c r="AH1291" s="159"/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159"/>
      <c r="AX1291" s="159"/>
      <c r="AY1291" s="159"/>
      <c r="AZ1291" s="159"/>
      <c r="BA1291" s="159"/>
      <c r="BB1291" s="159"/>
      <c r="BC1291" s="159"/>
      <c r="BD1291" s="159"/>
      <c r="BE1291" s="159"/>
      <c r="BF1291" s="159"/>
      <c r="BG1291" s="159"/>
      <c r="BH1291" s="159"/>
      <c r="BI1291" s="159"/>
      <c r="BJ1291" s="159"/>
      <c r="BK1291" s="159"/>
      <c r="BL1291" s="159"/>
      <c r="BM1291" s="159"/>
      <c r="BN1291" s="159"/>
      <c r="BO1291" s="159"/>
      <c r="BP1291" s="159"/>
      <c r="BQ1291" s="159"/>
      <c r="BR1291" s="159"/>
      <c r="BS1291" s="159"/>
      <c r="BT1291" s="159"/>
      <c r="BU1291" s="159"/>
      <c r="BV1291" s="159"/>
      <c r="BW1291" s="159"/>
      <c r="BX1291" s="159"/>
      <c r="BY1291" s="159"/>
      <c r="BZ1291" s="159"/>
      <c r="CA1291" s="159"/>
      <c r="CB1291" s="159"/>
      <c r="CC1291" s="159"/>
      <c r="CD1291" s="159"/>
    </row>
    <row r="1292" spans="2:82" s="163" customFormat="1" x14ac:dyDescent="0.2">
      <c r="B1292" s="159"/>
      <c r="C1292" s="159"/>
      <c r="D1292" s="159"/>
      <c r="E1292" s="159"/>
      <c r="F1292" s="159"/>
      <c r="G1292" s="159"/>
      <c r="H1292" s="159"/>
      <c r="I1292" s="159"/>
      <c r="J1292" s="159"/>
      <c r="K1292" s="159"/>
      <c r="L1292" s="159"/>
      <c r="M1292" s="159"/>
      <c r="N1292" s="159"/>
      <c r="O1292" s="159"/>
      <c r="P1292" s="159"/>
      <c r="Q1292" s="159"/>
      <c r="R1292" s="159"/>
      <c r="S1292" s="159"/>
      <c r="T1292" s="159"/>
      <c r="U1292" s="159"/>
      <c r="V1292" s="159"/>
      <c r="W1292" s="159"/>
      <c r="X1292" s="159"/>
      <c r="Y1292" s="159"/>
      <c r="Z1292" s="159"/>
      <c r="AA1292" s="159"/>
      <c r="AB1292" s="159"/>
      <c r="AC1292" s="159"/>
      <c r="AD1292" s="159"/>
      <c r="AE1292" s="159"/>
      <c r="AF1292" s="159"/>
      <c r="AG1292" s="159"/>
      <c r="AH1292" s="159"/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159"/>
      <c r="AX1292" s="159"/>
      <c r="AY1292" s="159"/>
      <c r="AZ1292" s="159"/>
      <c r="BA1292" s="159"/>
      <c r="BB1292" s="159"/>
      <c r="BC1292" s="159"/>
      <c r="BD1292" s="159"/>
      <c r="BE1292" s="159"/>
      <c r="BF1292" s="159"/>
      <c r="BG1292" s="159"/>
      <c r="BH1292" s="159"/>
      <c r="BI1292" s="159"/>
      <c r="BJ1292" s="159"/>
      <c r="BK1292" s="159"/>
      <c r="BL1292" s="159"/>
      <c r="BM1292" s="159"/>
      <c r="BN1292" s="159"/>
      <c r="BO1292" s="159"/>
      <c r="BP1292" s="159"/>
      <c r="BQ1292" s="159"/>
      <c r="BR1292" s="159"/>
      <c r="BS1292" s="159"/>
      <c r="BT1292" s="159"/>
      <c r="BU1292" s="159"/>
      <c r="BV1292" s="159"/>
      <c r="BW1292" s="159"/>
      <c r="BX1292" s="159"/>
      <c r="BY1292" s="159"/>
      <c r="BZ1292" s="159"/>
      <c r="CA1292" s="159"/>
      <c r="CB1292" s="159"/>
      <c r="CC1292" s="159"/>
      <c r="CD1292" s="159"/>
    </row>
    <row r="1293" spans="2:82" s="163" customFormat="1" x14ac:dyDescent="0.2">
      <c r="B1293" s="159"/>
      <c r="C1293" s="159"/>
      <c r="D1293" s="159"/>
      <c r="E1293" s="159"/>
      <c r="F1293" s="159"/>
      <c r="G1293" s="159"/>
      <c r="H1293" s="159"/>
      <c r="I1293" s="159"/>
      <c r="J1293" s="159"/>
      <c r="K1293" s="159"/>
      <c r="L1293" s="159"/>
      <c r="M1293" s="159"/>
      <c r="N1293" s="159"/>
      <c r="O1293" s="159"/>
      <c r="P1293" s="159"/>
      <c r="Q1293" s="159"/>
      <c r="R1293" s="159"/>
      <c r="S1293" s="159"/>
      <c r="T1293" s="159"/>
      <c r="U1293" s="159"/>
      <c r="V1293" s="159"/>
      <c r="W1293" s="159"/>
      <c r="X1293" s="159"/>
      <c r="Y1293" s="159"/>
      <c r="Z1293" s="159"/>
      <c r="AA1293" s="159"/>
      <c r="AB1293" s="159"/>
      <c r="AC1293" s="159"/>
      <c r="AD1293" s="159"/>
      <c r="AE1293" s="159"/>
      <c r="AF1293" s="159"/>
      <c r="AG1293" s="159"/>
      <c r="AH1293" s="159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159"/>
      <c r="AX1293" s="159"/>
      <c r="AY1293" s="159"/>
      <c r="AZ1293" s="159"/>
      <c r="BA1293" s="159"/>
      <c r="BB1293" s="159"/>
      <c r="BC1293" s="159"/>
      <c r="BD1293" s="159"/>
      <c r="BE1293" s="159"/>
      <c r="BF1293" s="159"/>
      <c r="BG1293" s="159"/>
      <c r="BH1293" s="159"/>
      <c r="BI1293" s="159"/>
      <c r="BJ1293" s="159"/>
      <c r="BK1293" s="159"/>
      <c r="BL1293" s="159"/>
      <c r="BM1293" s="159"/>
      <c r="BN1293" s="159"/>
      <c r="BO1293" s="159"/>
      <c r="BP1293" s="159"/>
      <c r="BQ1293" s="159"/>
      <c r="BR1293" s="159"/>
      <c r="BS1293" s="159"/>
      <c r="BT1293" s="159"/>
      <c r="BU1293" s="159"/>
      <c r="BV1293" s="159"/>
      <c r="BW1293" s="159"/>
      <c r="BX1293" s="159"/>
      <c r="BY1293" s="159"/>
      <c r="BZ1293" s="159"/>
      <c r="CA1293" s="159"/>
      <c r="CB1293" s="159"/>
      <c r="CC1293" s="159"/>
      <c r="CD1293" s="159"/>
    </row>
    <row r="1294" spans="2:82" s="163" customFormat="1" x14ac:dyDescent="0.2">
      <c r="B1294" s="159"/>
      <c r="C1294" s="159"/>
      <c r="D1294" s="159"/>
      <c r="E1294" s="159"/>
      <c r="F1294" s="159"/>
      <c r="G1294" s="159"/>
      <c r="H1294" s="159"/>
      <c r="I1294" s="159"/>
      <c r="J1294" s="159"/>
      <c r="K1294" s="159"/>
      <c r="L1294" s="159"/>
      <c r="M1294" s="159"/>
      <c r="N1294" s="159"/>
      <c r="O1294" s="159"/>
      <c r="P1294" s="159"/>
      <c r="Q1294" s="159"/>
      <c r="R1294" s="159"/>
      <c r="S1294" s="159"/>
      <c r="T1294" s="159"/>
      <c r="U1294" s="159"/>
      <c r="V1294" s="159"/>
      <c r="W1294" s="159"/>
      <c r="X1294" s="159"/>
      <c r="Y1294" s="159"/>
      <c r="Z1294" s="159"/>
      <c r="AA1294" s="159"/>
      <c r="AB1294" s="159"/>
      <c r="AC1294" s="159"/>
      <c r="AD1294" s="159"/>
      <c r="AE1294" s="159"/>
      <c r="AF1294" s="159"/>
      <c r="AG1294" s="159"/>
      <c r="AH1294" s="159"/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159"/>
      <c r="AX1294" s="159"/>
      <c r="AY1294" s="159"/>
      <c r="AZ1294" s="159"/>
      <c r="BA1294" s="159"/>
      <c r="BB1294" s="159"/>
      <c r="BC1294" s="159"/>
      <c r="BD1294" s="159"/>
      <c r="BE1294" s="159"/>
      <c r="BF1294" s="159"/>
      <c r="BG1294" s="159"/>
      <c r="BH1294" s="159"/>
      <c r="BI1294" s="159"/>
      <c r="BJ1294" s="159"/>
      <c r="BK1294" s="159"/>
      <c r="BL1294" s="159"/>
      <c r="BM1294" s="159"/>
      <c r="BN1294" s="159"/>
      <c r="BO1294" s="159"/>
      <c r="BP1294" s="159"/>
      <c r="BQ1294" s="159"/>
      <c r="BR1294" s="159"/>
      <c r="BS1294" s="159"/>
      <c r="BT1294" s="159"/>
      <c r="BU1294" s="159"/>
      <c r="BV1294" s="159"/>
      <c r="BW1294" s="159"/>
      <c r="BX1294" s="159"/>
      <c r="BY1294" s="159"/>
      <c r="BZ1294" s="159"/>
      <c r="CA1294" s="159"/>
      <c r="CB1294" s="159"/>
      <c r="CC1294" s="159"/>
      <c r="CD1294" s="159"/>
    </row>
    <row r="1295" spans="2:82" s="163" customFormat="1" x14ac:dyDescent="0.2">
      <c r="B1295" s="159"/>
      <c r="C1295" s="159"/>
      <c r="D1295" s="159"/>
      <c r="E1295" s="159"/>
      <c r="F1295" s="159"/>
      <c r="G1295" s="159"/>
      <c r="H1295" s="159"/>
      <c r="I1295" s="159"/>
      <c r="J1295" s="159"/>
      <c r="K1295" s="159"/>
      <c r="L1295" s="159"/>
      <c r="M1295" s="159"/>
      <c r="N1295" s="159"/>
      <c r="O1295" s="159"/>
      <c r="P1295" s="159"/>
      <c r="Q1295" s="159"/>
      <c r="R1295" s="159"/>
      <c r="S1295" s="159"/>
      <c r="T1295" s="159"/>
      <c r="U1295" s="159"/>
      <c r="V1295" s="159"/>
      <c r="W1295" s="159"/>
      <c r="X1295" s="159"/>
      <c r="Y1295" s="159"/>
      <c r="Z1295" s="159"/>
      <c r="AA1295" s="159"/>
      <c r="AB1295" s="159"/>
      <c r="AC1295" s="159"/>
      <c r="AD1295" s="159"/>
      <c r="AE1295" s="159"/>
      <c r="AF1295" s="159"/>
      <c r="AG1295" s="159"/>
      <c r="AH1295" s="159"/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159"/>
      <c r="AX1295" s="159"/>
      <c r="AY1295" s="159"/>
      <c r="AZ1295" s="159"/>
      <c r="BA1295" s="159"/>
      <c r="BB1295" s="159"/>
      <c r="BC1295" s="159"/>
      <c r="BD1295" s="159"/>
      <c r="BE1295" s="159"/>
      <c r="BF1295" s="159"/>
      <c r="BG1295" s="159"/>
      <c r="BH1295" s="159"/>
      <c r="BI1295" s="159"/>
      <c r="BJ1295" s="159"/>
      <c r="BK1295" s="159"/>
      <c r="BL1295" s="159"/>
      <c r="BM1295" s="159"/>
      <c r="BN1295" s="159"/>
      <c r="BO1295" s="159"/>
      <c r="BP1295" s="159"/>
      <c r="BQ1295" s="159"/>
      <c r="BR1295" s="159"/>
      <c r="BS1295" s="159"/>
      <c r="BT1295" s="159"/>
      <c r="BU1295" s="159"/>
      <c r="BV1295" s="159"/>
      <c r="BW1295" s="159"/>
      <c r="BX1295" s="159"/>
      <c r="BY1295" s="159"/>
      <c r="BZ1295" s="159"/>
      <c r="CA1295" s="159"/>
      <c r="CB1295" s="159"/>
      <c r="CC1295" s="159"/>
      <c r="CD1295" s="159"/>
    </row>
    <row r="1296" spans="2:82" s="163" customFormat="1" x14ac:dyDescent="0.2">
      <c r="B1296" s="159"/>
      <c r="C1296" s="159"/>
      <c r="D1296" s="159"/>
      <c r="E1296" s="159"/>
      <c r="F1296" s="159"/>
      <c r="G1296" s="159"/>
      <c r="H1296" s="159"/>
      <c r="I1296" s="159"/>
      <c r="J1296" s="159"/>
      <c r="K1296" s="159"/>
      <c r="L1296" s="159"/>
      <c r="M1296" s="159"/>
      <c r="N1296" s="159"/>
      <c r="O1296" s="159"/>
      <c r="P1296" s="159"/>
      <c r="Q1296" s="159"/>
      <c r="R1296" s="159"/>
      <c r="S1296" s="159"/>
      <c r="T1296" s="159"/>
      <c r="U1296" s="159"/>
      <c r="V1296" s="159"/>
      <c r="W1296" s="159"/>
      <c r="X1296" s="159"/>
      <c r="Y1296" s="159"/>
      <c r="Z1296" s="159"/>
      <c r="AA1296" s="159"/>
      <c r="AB1296" s="159"/>
      <c r="AC1296" s="159"/>
      <c r="AD1296" s="159"/>
      <c r="AE1296" s="159"/>
      <c r="AF1296" s="159"/>
      <c r="AG1296" s="159"/>
      <c r="AH1296" s="159"/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159"/>
      <c r="AX1296" s="159"/>
      <c r="AY1296" s="159"/>
      <c r="AZ1296" s="159"/>
      <c r="BA1296" s="159"/>
      <c r="BB1296" s="159"/>
      <c r="BC1296" s="159"/>
      <c r="BD1296" s="159"/>
      <c r="BE1296" s="159"/>
      <c r="BF1296" s="159"/>
      <c r="BG1296" s="159"/>
      <c r="BH1296" s="159"/>
      <c r="BI1296" s="159"/>
      <c r="BJ1296" s="159"/>
      <c r="BK1296" s="159"/>
      <c r="BL1296" s="159"/>
      <c r="BM1296" s="159"/>
      <c r="BN1296" s="159"/>
      <c r="BO1296" s="159"/>
      <c r="BP1296" s="159"/>
      <c r="BQ1296" s="159"/>
      <c r="BR1296" s="159"/>
      <c r="BS1296" s="159"/>
      <c r="BT1296" s="159"/>
      <c r="BU1296" s="159"/>
      <c r="BV1296" s="159"/>
      <c r="BW1296" s="159"/>
      <c r="BX1296" s="159"/>
      <c r="BY1296" s="159"/>
      <c r="BZ1296" s="159"/>
      <c r="CA1296" s="159"/>
      <c r="CB1296" s="159"/>
      <c r="CC1296" s="159"/>
      <c r="CD1296" s="159"/>
    </row>
    <row r="1297" spans="2:82" s="163" customFormat="1" x14ac:dyDescent="0.2">
      <c r="B1297" s="159"/>
      <c r="C1297" s="159"/>
      <c r="D1297" s="159"/>
      <c r="E1297" s="159"/>
      <c r="F1297" s="159"/>
      <c r="G1297" s="159"/>
      <c r="H1297" s="159"/>
      <c r="I1297" s="159"/>
      <c r="J1297" s="159"/>
      <c r="K1297" s="159"/>
      <c r="L1297" s="159"/>
      <c r="M1297" s="159"/>
      <c r="N1297" s="159"/>
      <c r="O1297" s="159"/>
      <c r="P1297" s="159"/>
      <c r="Q1297" s="159"/>
      <c r="R1297" s="159"/>
      <c r="S1297" s="159"/>
      <c r="T1297" s="159"/>
      <c r="U1297" s="159"/>
      <c r="V1297" s="159"/>
      <c r="W1297" s="159"/>
      <c r="X1297" s="159"/>
      <c r="Y1297" s="159"/>
      <c r="Z1297" s="159"/>
      <c r="AA1297" s="159"/>
      <c r="AB1297" s="159"/>
      <c r="AC1297" s="159"/>
      <c r="AD1297" s="159"/>
      <c r="AE1297" s="159"/>
      <c r="AF1297" s="159"/>
      <c r="AG1297" s="159"/>
      <c r="AH1297" s="159"/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159"/>
      <c r="AX1297" s="159"/>
      <c r="AY1297" s="159"/>
      <c r="AZ1297" s="159"/>
      <c r="BA1297" s="159"/>
      <c r="BB1297" s="159"/>
      <c r="BC1297" s="159"/>
      <c r="BD1297" s="159"/>
      <c r="BE1297" s="159"/>
      <c r="BF1297" s="159"/>
      <c r="BG1297" s="159"/>
      <c r="BH1297" s="159"/>
      <c r="BI1297" s="159"/>
      <c r="BJ1297" s="159"/>
      <c r="BK1297" s="159"/>
      <c r="BL1297" s="159"/>
      <c r="BM1297" s="159"/>
      <c r="BN1297" s="159"/>
      <c r="BO1297" s="159"/>
      <c r="BP1297" s="159"/>
      <c r="BQ1297" s="159"/>
      <c r="BR1297" s="159"/>
      <c r="BS1297" s="159"/>
      <c r="BT1297" s="159"/>
      <c r="BU1297" s="159"/>
      <c r="BV1297" s="159"/>
      <c r="BW1297" s="159"/>
      <c r="BX1297" s="159"/>
      <c r="BY1297" s="159"/>
      <c r="BZ1297" s="159"/>
      <c r="CA1297" s="159"/>
      <c r="CB1297" s="159"/>
      <c r="CC1297" s="159"/>
      <c r="CD1297" s="159"/>
    </row>
    <row r="1298" spans="2:82" s="163" customFormat="1" x14ac:dyDescent="0.2">
      <c r="B1298" s="159"/>
      <c r="C1298" s="159"/>
      <c r="D1298" s="159"/>
      <c r="E1298" s="159"/>
      <c r="F1298" s="159"/>
      <c r="G1298" s="159"/>
      <c r="H1298" s="159"/>
      <c r="I1298" s="159"/>
      <c r="J1298" s="159"/>
      <c r="K1298" s="159"/>
      <c r="L1298" s="159"/>
      <c r="M1298" s="159"/>
      <c r="N1298" s="159"/>
      <c r="O1298" s="159"/>
      <c r="P1298" s="159"/>
      <c r="Q1298" s="159"/>
      <c r="R1298" s="159"/>
      <c r="S1298" s="159"/>
      <c r="T1298" s="159"/>
      <c r="U1298" s="159"/>
      <c r="V1298" s="159"/>
      <c r="W1298" s="159"/>
      <c r="X1298" s="159"/>
      <c r="Y1298" s="159"/>
      <c r="Z1298" s="159"/>
      <c r="AA1298" s="159"/>
      <c r="AB1298" s="159"/>
      <c r="AC1298" s="159"/>
      <c r="AD1298" s="159"/>
      <c r="AE1298" s="159"/>
      <c r="AF1298" s="159"/>
      <c r="AG1298" s="159"/>
      <c r="AH1298" s="159"/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159"/>
      <c r="AX1298" s="159"/>
      <c r="AY1298" s="159"/>
      <c r="AZ1298" s="159"/>
      <c r="BA1298" s="159"/>
      <c r="BB1298" s="159"/>
      <c r="BC1298" s="159"/>
      <c r="BD1298" s="159"/>
      <c r="BE1298" s="159"/>
      <c r="BF1298" s="159"/>
      <c r="BG1298" s="159"/>
      <c r="BH1298" s="159"/>
      <c r="BI1298" s="159"/>
      <c r="BJ1298" s="159"/>
      <c r="BK1298" s="159"/>
      <c r="BL1298" s="159"/>
      <c r="BM1298" s="159"/>
      <c r="BN1298" s="159"/>
      <c r="BO1298" s="159"/>
      <c r="BP1298" s="159"/>
      <c r="BQ1298" s="159"/>
      <c r="BR1298" s="159"/>
      <c r="BS1298" s="159"/>
      <c r="BT1298" s="159"/>
      <c r="BU1298" s="159"/>
      <c r="BV1298" s="159"/>
      <c r="BW1298" s="159"/>
      <c r="BX1298" s="159"/>
      <c r="BY1298" s="159"/>
      <c r="BZ1298" s="159"/>
      <c r="CA1298" s="159"/>
      <c r="CB1298" s="159"/>
      <c r="CC1298" s="159"/>
      <c r="CD1298" s="159"/>
    </row>
    <row r="1299" spans="2:82" s="163" customFormat="1" x14ac:dyDescent="0.2">
      <c r="B1299" s="159"/>
      <c r="C1299" s="159"/>
      <c r="D1299" s="159"/>
      <c r="E1299" s="159"/>
      <c r="F1299" s="159"/>
      <c r="G1299" s="159"/>
      <c r="H1299" s="159"/>
      <c r="I1299" s="159"/>
      <c r="J1299" s="159"/>
      <c r="K1299" s="159"/>
      <c r="L1299" s="159"/>
      <c r="M1299" s="159"/>
      <c r="N1299" s="159"/>
      <c r="O1299" s="159"/>
      <c r="P1299" s="159"/>
      <c r="Q1299" s="159"/>
      <c r="R1299" s="159"/>
      <c r="S1299" s="159"/>
      <c r="T1299" s="159"/>
      <c r="U1299" s="159"/>
      <c r="V1299" s="159"/>
      <c r="W1299" s="159"/>
      <c r="X1299" s="159"/>
      <c r="Y1299" s="159"/>
      <c r="Z1299" s="159"/>
      <c r="AA1299" s="159"/>
      <c r="AB1299" s="159"/>
      <c r="AC1299" s="159"/>
      <c r="AD1299" s="159"/>
      <c r="AE1299" s="159"/>
      <c r="AF1299" s="159"/>
      <c r="AG1299" s="159"/>
      <c r="AH1299" s="159"/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159"/>
      <c r="AX1299" s="159"/>
      <c r="AY1299" s="159"/>
      <c r="AZ1299" s="159"/>
      <c r="BA1299" s="159"/>
      <c r="BB1299" s="159"/>
      <c r="BC1299" s="159"/>
      <c r="BD1299" s="159"/>
      <c r="BE1299" s="159"/>
      <c r="BF1299" s="159"/>
      <c r="BG1299" s="159"/>
      <c r="BH1299" s="159"/>
      <c r="BI1299" s="159"/>
      <c r="BJ1299" s="159"/>
      <c r="BK1299" s="159"/>
      <c r="BL1299" s="159"/>
      <c r="BM1299" s="159"/>
      <c r="BN1299" s="159"/>
      <c r="BO1299" s="159"/>
      <c r="BP1299" s="159"/>
      <c r="BQ1299" s="159"/>
      <c r="BR1299" s="159"/>
      <c r="BS1299" s="159"/>
      <c r="BT1299" s="159"/>
      <c r="BU1299" s="159"/>
      <c r="BV1299" s="159"/>
      <c r="BW1299" s="159"/>
      <c r="BX1299" s="159"/>
      <c r="BY1299" s="159"/>
      <c r="BZ1299" s="159"/>
      <c r="CA1299" s="159"/>
      <c r="CB1299" s="159"/>
      <c r="CC1299" s="159"/>
      <c r="CD1299" s="159"/>
    </row>
    <row r="1300" spans="2:82" s="163" customFormat="1" x14ac:dyDescent="0.2">
      <c r="B1300" s="159"/>
      <c r="C1300" s="159"/>
      <c r="D1300" s="159"/>
      <c r="E1300" s="159"/>
      <c r="F1300" s="159"/>
      <c r="G1300" s="159"/>
      <c r="H1300" s="159"/>
      <c r="I1300" s="159"/>
      <c r="J1300" s="159"/>
      <c r="K1300" s="159"/>
      <c r="L1300" s="159"/>
      <c r="M1300" s="159"/>
      <c r="N1300" s="159"/>
      <c r="O1300" s="159"/>
      <c r="P1300" s="159"/>
      <c r="Q1300" s="159"/>
      <c r="R1300" s="159"/>
      <c r="S1300" s="159"/>
      <c r="T1300" s="159"/>
      <c r="U1300" s="159"/>
      <c r="V1300" s="159"/>
      <c r="W1300" s="159"/>
      <c r="X1300" s="159"/>
      <c r="Y1300" s="159"/>
      <c r="Z1300" s="159"/>
      <c r="AA1300" s="159"/>
      <c r="AB1300" s="159"/>
      <c r="AC1300" s="159"/>
      <c r="AD1300" s="159"/>
      <c r="AE1300" s="159"/>
      <c r="AF1300" s="159"/>
      <c r="AG1300" s="159"/>
      <c r="AH1300" s="159"/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159"/>
      <c r="AX1300" s="159"/>
      <c r="AY1300" s="159"/>
      <c r="AZ1300" s="159"/>
      <c r="BA1300" s="159"/>
      <c r="BB1300" s="159"/>
      <c r="BC1300" s="159"/>
      <c r="BD1300" s="159"/>
      <c r="BE1300" s="159"/>
      <c r="BF1300" s="159"/>
      <c r="BG1300" s="159"/>
      <c r="BH1300" s="159"/>
      <c r="BI1300" s="159"/>
      <c r="BJ1300" s="159"/>
      <c r="BK1300" s="159"/>
      <c r="BL1300" s="159"/>
      <c r="BM1300" s="159"/>
      <c r="BN1300" s="159"/>
      <c r="BO1300" s="159"/>
      <c r="BP1300" s="159"/>
      <c r="BQ1300" s="159"/>
      <c r="BR1300" s="159"/>
      <c r="BS1300" s="159"/>
      <c r="BT1300" s="159"/>
      <c r="BU1300" s="159"/>
      <c r="BV1300" s="159"/>
      <c r="BW1300" s="159"/>
      <c r="BX1300" s="159"/>
      <c r="BY1300" s="159"/>
      <c r="BZ1300" s="159"/>
      <c r="CA1300" s="159"/>
      <c r="CB1300" s="159"/>
      <c r="CC1300" s="159"/>
      <c r="CD1300" s="159"/>
    </row>
    <row r="1301" spans="2:82" s="163" customFormat="1" x14ac:dyDescent="0.2">
      <c r="B1301" s="159"/>
      <c r="C1301" s="159"/>
      <c r="D1301" s="159"/>
      <c r="E1301" s="159"/>
      <c r="F1301" s="159"/>
      <c r="G1301" s="159"/>
      <c r="H1301" s="159"/>
      <c r="I1301" s="159"/>
      <c r="J1301" s="159"/>
      <c r="K1301" s="159"/>
      <c r="L1301" s="159"/>
      <c r="M1301" s="159"/>
      <c r="N1301" s="159"/>
      <c r="O1301" s="159"/>
      <c r="P1301" s="159"/>
      <c r="Q1301" s="159"/>
      <c r="R1301" s="159"/>
      <c r="S1301" s="159"/>
      <c r="T1301" s="159"/>
      <c r="U1301" s="159"/>
      <c r="V1301" s="159"/>
      <c r="W1301" s="159"/>
      <c r="X1301" s="159"/>
      <c r="Y1301" s="159"/>
      <c r="Z1301" s="159"/>
      <c r="AA1301" s="159"/>
      <c r="AB1301" s="159"/>
      <c r="AC1301" s="159"/>
      <c r="AD1301" s="159"/>
      <c r="AE1301" s="159"/>
      <c r="AF1301" s="159"/>
      <c r="AG1301" s="159"/>
      <c r="AH1301" s="159"/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159"/>
      <c r="AX1301" s="159"/>
      <c r="AY1301" s="159"/>
      <c r="AZ1301" s="159"/>
      <c r="BA1301" s="159"/>
      <c r="BB1301" s="159"/>
      <c r="BC1301" s="159"/>
      <c r="BD1301" s="159"/>
      <c r="BE1301" s="159"/>
      <c r="BF1301" s="159"/>
      <c r="BG1301" s="159"/>
      <c r="BH1301" s="159"/>
      <c r="BI1301" s="159"/>
      <c r="BJ1301" s="159"/>
      <c r="BK1301" s="159"/>
      <c r="BL1301" s="159"/>
      <c r="BM1301" s="159"/>
      <c r="BN1301" s="159"/>
      <c r="BO1301" s="159"/>
      <c r="BP1301" s="159"/>
      <c r="BQ1301" s="159"/>
      <c r="BR1301" s="159"/>
      <c r="BS1301" s="159"/>
      <c r="BT1301" s="159"/>
      <c r="BU1301" s="159"/>
      <c r="BV1301" s="159"/>
      <c r="BW1301" s="159"/>
      <c r="BX1301" s="159"/>
      <c r="BY1301" s="159"/>
      <c r="BZ1301" s="159"/>
      <c r="CA1301" s="159"/>
      <c r="CB1301" s="159"/>
      <c r="CC1301" s="159"/>
      <c r="CD1301" s="159"/>
    </row>
    <row r="1302" spans="2:82" s="163" customFormat="1" x14ac:dyDescent="0.2">
      <c r="B1302" s="159"/>
      <c r="C1302" s="159"/>
      <c r="D1302" s="159"/>
      <c r="E1302" s="159"/>
      <c r="F1302" s="159"/>
      <c r="G1302" s="159"/>
      <c r="H1302" s="159"/>
      <c r="I1302" s="159"/>
      <c r="J1302" s="159"/>
      <c r="K1302" s="159"/>
      <c r="L1302" s="159"/>
      <c r="M1302" s="159"/>
      <c r="N1302" s="159"/>
      <c r="O1302" s="159"/>
      <c r="P1302" s="159"/>
      <c r="Q1302" s="159"/>
      <c r="R1302" s="159"/>
      <c r="S1302" s="159"/>
      <c r="T1302" s="159"/>
      <c r="U1302" s="159"/>
      <c r="V1302" s="159"/>
      <c r="W1302" s="159"/>
      <c r="X1302" s="159"/>
      <c r="Y1302" s="159"/>
      <c r="Z1302" s="159"/>
      <c r="AA1302" s="159"/>
      <c r="AB1302" s="159"/>
      <c r="AC1302" s="159"/>
      <c r="AD1302" s="159"/>
      <c r="AE1302" s="159"/>
      <c r="AF1302" s="159"/>
      <c r="AG1302" s="159"/>
      <c r="AH1302" s="159"/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159"/>
      <c r="AX1302" s="159"/>
      <c r="AY1302" s="159"/>
      <c r="AZ1302" s="159"/>
      <c r="BA1302" s="159"/>
      <c r="BB1302" s="159"/>
      <c r="BC1302" s="159"/>
      <c r="BD1302" s="159"/>
      <c r="BE1302" s="159"/>
      <c r="BF1302" s="159"/>
      <c r="BG1302" s="159"/>
      <c r="BH1302" s="159"/>
      <c r="BI1302" s="159"/>
      <c r="BJ1302" s="159"/>
      <c r="BK1302" s="159"/>
      <c r="BL1302" s="159"/>
      <c r="BM1302" s="159"/>
      <c r="BN1302" s="159"/>
      <c r="BO1302" s="159"/>
      <c r="BP1302" s="159"/>
      <c r="BQ1302" s="159"/>
      <c r="BR1302" s="159"/>
      <c r="BS1302" s="159"/>
      <c r="BT1302" s="159"/>
      <c r="BU1302" s="159"/>
      <c r="BV1302" s="159"/>
      <c r="BW1302" s="159"/>
      <c r="BX1302" s="159"/>
      <c r="BY1302" s="159"/>
      <c r="BZ1302" s="159"/>
      <c r="CA1302" s="159"/>
      <c r="CB1302" s="159"/>
      <c r="CC1302" s="159"/>
      <c r="CD1302" s="159"/>
    </row>
    <row r="1303" spans="2:82" s="163" customFormat="1" x14ac:dyDescent="0.2">
      <c r="B1303" s="159"/>
      <c r="C1303" s="159"/>
      <c r="D1303" s="159"/>
      <c r="E1303" s="159"/>
      <c r="F1303" s="159"/>
      <c r="G1303" s="159"/>
      <c r="H1303" s="159"/>
      <c r="I1303" s="159"/>
      <c r="J1303" s="159"/>
      <c r="K1303" s="159"/>
      <c r="L1303" s="159"/>
      <c r="M1303" s="159"/>
      <c r="N1303" s="159"/>
      <c r="O1303" s="159"/>
      <c r="P1303" s="159"/>
      <c r="Q1303" s="159"/>
      <c r="R1303" s="159"/>
      <c r="S1303" s="159"/>
      <c r="T1303" s="159"/>
      <c r="U1303" s="159"/>
      <c r="V1303" s="159"/>
      <c r="W1303" s="159"/>
      <c r="X1303" s="159"/>
      <c r="Y1303" s="159"/>
      <c r="Z1303" s="159"/>
      <c r="AA1303" s="159"/>
      <c r="AB1303" s="159"/>
      <c r="AC1303" s="159"/>
      <c r="AD1303" s="159"/>
      <c r="AE1303" s="159"/>
      <c r="AF1303" s="159"/>
      <c r="AG1303" s="159"/>
      <c r="AH1303" s="159"/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159"/>
      <c r="AX1303" s="159"/>
      <c r="AY1303" s="159"/>
      <c r="AZ1303" s="159"/>
      <c r="BA1303" s="159"/>
      <c r="BB1303" s="159"/>
      <c r="BC1303" s="159"/>
      <c r="BD1303" s="159"/>
      <c r="BE1303" s="159"/>
      <c r="BF1303" s="159"/>
      <c r="BG1303" s="159"/>
      <c r="BH1303" s="159"/>
      <c r="BI1303" s="159"/>
      <c r="BJ1303" s="159"/>
      <c r="BK1303" s="159"/>
      <c r="BL1303" s="159"/>
      <c r="BM1303" s="159"/>
      <c r="BN1303" s="159"/>
      <c r="BO1303" s="159"/>
      <c r="BP1303" s="159"/>
      <c r="BQ1303" s="159"/>
      <c r="BR1303" s="159"/>
      <c r="BS1303" s="159"/>
      <c r="BT1303" s="159"/>
      <c r="BU1303" s="159"/>
      <c r="BV1303" s="159"/>
      <c r="BW1303" s="159"/>
      <c r="BX1303" s="159"/>
      <c r="BY1303" s="159"/>
      <c r="BZ1303" s="159"/>
      <c r="CA1303" s="159"/>
      <c r="CB1303" s="159"/>
      <c r="CC1303" s="159"/>
      <c r="CD1303" s="159"/>
    </row>
    <row r="1304" spans="2:82" s="163" customFormat="1" x14ac:dyDescent="0.2">
      <c r="B1304" s="159"/>
      <c r="C1304" s="159"/>
      <c r="D1304" s="159"/>
      <c r="E1304" s="159"/>
      <c r="F1304" s="159"/>
      <c r="G1304" s="159"/>
      <c r="H1304" s="159"/>
      <c r="I1304" s="159"/>
      <c r="J1304" s="159"/>
      <c r="K1304" s="159"/>
      <c r="L1304" s="159"/>
      <c r="M1304" s="159"/>
      <c r="N1304" s="159"/>
      <c r="O1304" s="159"/>
      <c r="P1304" s="159"/>
      <c r="Q1304" s="159"/>
      <c r="R1304" s="159"/>
      <c r="S1304" s="159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159"/>
      <c r="BN1304" s="159"/>
      <c r="BO1304" s="159"/>
      <c r="BP1304" s="159"/>
      <c r="BQ1304" s="159"/>
      <c r="BR1304" s="159"/>
      <c r="BS1304" s="159"/>
      <c r="BT1304" s="159"/>
      <c r="BU1304" s="159"/>
      <c r="BV1304" s="159"/>
      <c r="BW1304" s="159"/>
      <c r="BX1304" s="159"/>
      <c r="BY1304" s="159"/>
      <c r="BZ1304" s="159"/>
      <c r="CA1304" s="159"/>
      <c r="CB1304" s="159"/>
      <c r="CC1304" s="159"/>
      <c r="CD1304" s="159"/>
    </row>
    <row r="1305" spans="2:82" s="163" customFormat="1" x14ac:dyDescent="0.2">
      <c r="B1305" s="159"/>
      <c r="C1305" s="159"/>
      <c r="D1305" s="159"/>
      <c r="E1305" s="159"/>
      <c r="F1305" s="159"/>
      <c r="G1305" s="159"/>
      <c r="H1305" s="159"/>
      <c r="I1305" s="159"/>
      <c r="J1305" s="159"/>
      <c r="K1305" s="159"/>
      <c r="L1305" s="159"/>
      <c r="M1305" s="159"/>
      <c r="N1305" s="159"/>
      <c r="O1305" s="159"/>
      <c r="P1305" s="159"/>
      <c r="Q1305" s="159"/>
      <c r="R1305" s="159"/>
      <c r="S1305" s="159"/>
      <c r="T1305" s="159"/>
      <c r="U1305" s="159"/>
      <c r="V1305" s="159"/>
      <c r="W1305" s="159"/>
      <c r="X1305" s="159"/>
      <c r="Y1305" s="159"/>
      <c r="Z1305" s="159"/>
      <c r="AA1305" s="159"/>
      <c r="AB1305" s="159"/>
      <c r="AC1305" s="159"/>
      <c r="AD1305" s="159"/>
      <c r="AE1305" s="159"/>
      <c r="AF1305" s="159"/>
      <c r="AG1305" s="159"/>
      <c r="AH1305" s="159"/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159"/>
      <c r="AX1305" s="159"/>
      <c r="AY1305" s="159"/>
      <c r="AZ1305" s="159"/>
      <c r="BA1305" s="159"/>
      <c r="BB1305" s="159"/>
      <c r="BC1305" s="159"/>
      <c r="BD1305" s="159"/>
      <c r="BE1305" s="159"/>
      <c r="BF1305" s="159"/>
      <c r="BG1305" s="159"/>
      <c r="BH1305" s="159"/>
      <c r="BI1305" s="159"/>
      <c r="BJ1305" s="159"/>
      <c r="BK1305" s="159"/>
      <c r="BL1305" s="159"/>
      <c r="BM1305" s="159"/>
      <c r="BN1305" s="159"/>
      <c r="BO1305" s="159"/>
      <c r="BP1305" s="159"/>
      <c r="BQ1305" s="159"/>
      <c r="BR1305" s="159"/>
      <c r="BS1305" s="159"/>
      <c r="BT1305" s="159"/>
      <c r="BU1305" s="159"/>
      <c r="BV1305" s="159"/>
      <c r="BW1305" s="159"/>
      <c r="BX1305" s="159"/>
      <c r="BY1305" s="159"/>
      <c r="BZ1305" s="159"/>
      <c r="CA1305" s="159"/>
      <c r="CB1305" s="159"/>
      <c r="CC1305" s="159"/>
      <c r="CD1305" s="159"/>
    </row>
    <row r="1306" spans="2:82" s="163" customFormat="1" x14ac:dyDescent="0.2">
      <c r="B1306" s="159"/>
      <c r="C1306" s="159"/>
      <c r="D1306" s="159"/>
      <c r="E1306" s="159"/>
      <c r="F1306" s="159"/>
      <c r="G1306" s="159"/>
      <c r="H1306" s="159"/>
      <c r="I1306" s="159"/>
      <c r="J1306" s="159"/>
      <c r="K1306" s="159"/>
      <c r="L1306" s="159"/>
      <c r="M1306" s="159"/>
      <c r="N1306" s="159"/>
      <c r="O1306" s="159"/>
      <c r="P1306" s="159"/>
      <c r="Q1306" s="159"/>
      <c r="R1306" s="159"/>
      <c r="S1306" s="159"/>
      <c r="T1306" s="159"/>
      <c r="U1306" s="159"/>
      <c r="V1306" s="159"/>
      <c r="W1306" s="159"/>
      <c r="X1306" s="159"/>
      <c r="Y1306" s="159"/>
      <c r="Z1306" s="159"/>
      <c r="AA1306" s="159"/>
      <c r="AB1306" s="159"/>
      <c r="AC1306" s="159"/>
      <c r="AD1306" s="159"/>
      <c r="AE1306" s="159"/>
      <c r="AF1306" s="159"/>
      <c r="AG1306" s="159"/>
      <c r="AH1306" s="159"/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159"/>
      <c r="AX1306" s="159"/>
      <c r="AY1306" s="159"/>
      <c r="AZ1306" s="159"/>
      <c r="BA1306" s="159"/>
      <c r="BB1306" s="159"/>
      <c r="BC1306" s="159"/>
      <c r="BD1306" s="159"/>
      <c r="BE1306" s="159"/>
      <c r="BF1306" s="159"/>
      <c r="BG1306" s="159"/>
      <c r="BH1306" s="159"/>
      <c r="BI1306" s="159"/>
      <c r="BJ1306" s="159"/>
      <c r="BK1306" s="159"/>
      <c r="BL1306" s="159"/>
      <c r="BM1306" s="159"/>
      <c r="BN1306" s="159"/>
      <c r="BO1306" s="159"/>
      <c r="BP1306" s="159"/>
      <c r="BQ1306" s="159"/>
      <c r="BR1306" s="159"/>
      <c r="BS1306" s="159"/>
      <c r="BT1306" s="159"/>
      <c r="BU1306" s="159"/>
      <c r="BV1306" s="159"/>
      <c r="BW1306" s="159"/>
      <c r="BX1306" s="159"/>
      <c r="BY1306" s="159"/>
      <c r="BZ1306" s="159"/>
      <c r="CA1306" s="159"/>
      <c r="CB1306" s="159"/>
      <c r="CC1306" s="159"/>
      <c r="CD1306" s="159"/>
    </row>
    <row r="1307" spans="2:82" s="163" customFormat="1" x14ac:dyDescent="0.2">
      <c r="B1307" s="159"/>
      <c r="C1307" s="159"/>
      <c r="D1307" s="159"/>
      <c r="E1307" s="159"/>
      <c r="F1307" s="159"/>
      <c r="G1307" s="159"/>
      <c r="H1307" s="159"/>
      <c r="I1307" s="159"/>
      <c r="J1307" s="159"/>
      <c r="K1307" s="159"/>
      <c r="L1307" s="159"/>
      <c r="M1307" s="159"/>
      <c r="N1307" s="159"/>
      <c r="O1307" s="159"/>
      <c r="P1307" s="159"/>
      <c r="Q1307" s="159"/>
      <c r="R1307" s="159"/>
      <c r="S1307" s="159"/>
      <c r="T1307" s="159"/>
      <c r="U1307" s="159"/>
      <c r="V1307" s="159"/>
      <c r="W1307" s="159"/>
      <c r="X1307" s="159"/>
      <c r="Y1307" s="159"/>
      <c r="Z1307" s="159"/>
      <c r="AA1307" s="159"/>
      <c r="AB1307" s="159"/>
      <c r="AC1307" s="159"/>
      <c r="AD1307" s="159"/>
      <c r="AE1307" s="159"/>
      <c r="AF1307" s="159"/>
      <c r="AG1307" s="159"/>
      <c r="AH1307" s="159"/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159"/>
      <c r="AX1307" s="159"/>
      <c r="AY1307" s="159"/>
      <c r="AZ1307" s="159"/>
      <c r="BA1307" s="159"/>
      <c r="BB1307" s="159"/>
      <c r="BC1307" s="159"/>
      <c r="BD1307" s="159"/>
      <c r="BE1307" s="159"/>
      <c r="BF1307" s="159"/>
      <c r="BG1307" s="159"/>
      <c r="BH1307" s="159"/>
      <c r="BI1307" s="159"/>
      <c r="BJ1307" s="159"/>
      <c r="BK1307" s="159"/>
      <c r="BL1307" s="159"/>
      <c r="BM1307" s="159"/>
      <c r="BN1307" s="159"/>
      <c r="BO1307" s="159"/>
      <c r="BP1307" s="159"/>
      <c r="BQ1307" s="159"/>
      <c r="BR1307" s="159"/>
      <c r="BS1307" s="159"/>
      <c r="BT1307" s="159"/>
      <c r="BU1307" s="159"/>
      <c r="BV1307" s="159"/>
      <c r="BW1307" s="159"/>
      <c r="BX1307" s="159"/>
      <c r="BY1307" s="159"/>
      <c r="BZ1307" s="159"/>
      <c r="CA1307" s="159"/>
      <c r="CB1307" s="159"/>
      <c r="CC1307" s="159"/>
      <c r="CD1307" s="159"/>
    </row>
    <row r="1308" spans="2:82" s="163" customFormat="1" x14ac:dyDescent="0.2">
      <c r="B1308" s="159"/>
      <c r="C1308" s="159"/>
      <c r="D1308" s="159"/>
      <c r="E1308" s="159"/>
      <c r="F1308" s="159"/>
      <c r="G1308" s="159"/>
      <c r="H1308" s="159"/>
      <c r="I1308" s="159"/>
      <c r="J1308" s="159"/>
      <c r="K1308" s="159"/>
      <c r="L1308" s="159"/>
      <c r="M1308" s="159"/>
      <c r="N1308" s="159"/>
      <c r="O1308" s="159"/>
      <c r="P1308" s="159"/>
      <c r="Q1308" s="159"/>
      <c r="R1308" s="159"/>
      <c r="S1308" s="159"/>
      <c r="T1308" s="159"/>
      <c r="U1308" s="159"/>
      <c r="V1308" s="159"/>
      <c r="W1308" s="159"/>
      <c r="X1308" s="159"/>
      <c r="Y1308" s="159"/>
      <c r="Z1308" s="159"/>
      <c r="AA1308" s="159"/>
      <c r="AB1308" s="159"/>
      <c r="AC1308" s="159"/>
      <c r="AD1308" s="159"/>
      <c r="AE1308" s="159"/>
      <c r="AF1308" s="159"/>
      <c r="AG1308" s="159"/>
      <c r="AH1308" s="159"/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159"/>
      <c r="AX1308" s="159"/>
      <c r="AY1308" s="159"/>
      <c r="AZ1308" s="159"/>
      <c r="BA1308" s="159"/>
      <c r="BB1308" s="159"/>
      <c r="BC1308" s="159"/>
      <c r="BD1308" s="159"/>
      <c r="BE1308" s="159"/>
      <c r="BF1308" s="159"/>
      <c r="BG1308" s="159"/>
      <c r="BH1308" s="159"/>
      <c r="BI1308" s="159"/>
      <c r="BJ1308" s="159"/>
      <c r="BK1308" s="159"/>
      <c r="BL1308" s="159"/>
      <c r="BM1308" s="159"/>
      <c r="BN1308" s="159"/>
      <c r="BO1308" s="159"/>
      <c r="BP1308" s="159"/>
      <c r="BQ1308" s="159"/>
      <c r="BR1308" s="159"/>
      <c r="BS1308" s="159"/>
      <c r="BT1308" s="159"/>
      <c r="BU1308" s="159"/>
      <c r="BV1308" s="159"/>
      <c r="BW1308" s="159"/>
      <c r="BX1308" s="159"/>
      <c r="BY1308" s="159"/>
      <c r="BZ1308" s="159"/>
      <c r="CA1308" s="159"/>
      <c r="CB1308" s="159"/>
      <c r="CC1308" s="159"/>
      <c r="CD1308" s="159"/>
    </row>
    <row r="1309" spans="2:82" s="163" customFormat="1" x14ac:dyDescent="0.2">
      <c r="B1309" s="159"/>
      <c r="C1309" s="159"/>
      <c r="D1309" s="159"/>
      <c r="E1309" s="159"/>
      <c r="F1309" s="159"/>
      <c r="G1309" s="159"/>
      <c r="H1309" s="159"/>
      <c r="I1309" s="159"/>
      <c r="J1309" s="159"/>
      <c r="K1309" s="159"/>
      <c r="L1309" s="159"/>
      <c r="M1309" s="159"/>
      <c r="N1309" s="159"/>
      <c r="O1309" s="159"/>
      <c r="P1309" s="159"/>
      <c r="Q1309" s="159"/>
      <c r="R1309" s="159"/>
      <c r="S1309" s="159"/>
      <c r="T1309" s="159"/>
      <c r="U1309" s="159"/>
      <c r="V1309" s="159"/>
      <c r="W1309" s="159"/>
      <c r="X1309" s="159"/>
      <c r="Y1309" s="159"/>
      <c r="Z1309" s="159"/>
      <c r="AA1309" s="159"/>
      <c r="AB1309" s="159"/>
      <c r="AC1309" s="159"/>
      <c r="AD1309" s="159"/>
      <c r="AE1309" s="159"/>
      <c r="AF1309" s="159"/>
      <c r="AG1309" s="159"/>
      <c r="AH1309" s="159"/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159"/>
      <c r="AX1309" s="159"/>
      <c r="AY1309" s="159"/>
      <c r="AZ1309" s="159"/>
      <c r="BA1309" s="159"/>
      <c r="BB1309" s="159"/>
      <c r="BC1309" s="159"/>
      <c r="BD1309" s="159"/>
      <c r="BE1309" s="159"/>
      <c r="BF1309" s="159"/>
      <c r="BG1309" s="159"/>
      <c r="BH1309" s="159"/>
      <c r="BI1309" s="159"/>
      <c r="BJ1309" s="159"/>
      <c r="BK1309" s="159"/>
      <c r="BL1309" s="159"/>
      <c r="BM1309" s="159"/>
      <c r="BN1309" s="159"/>
      <c r="BO1309" s="159"/>
      <c r="BP1309" s="159"/>
      <c r="BQ1309" s="159"/>
      <c r="BR1309" s="159"/>
      <c r="BS1309" s="159"/>
      <c r="BT1309" s="159"/>
      <c r="BU1309" s="159"/>
      <c r="BV1309" s="159"/>
      <c r="BW1309" s="159"/>
      <c r="BX1309" s="159"/>
      <c r="BY1309" s="159"/>
      <c r="BZ1309" s="159"/>
      <c r="CA1309" s="159"/>
      <c r="CB1309" s="159"/>
      <c r="CC1309" s="159"/>
      <c r="CD1309" s="159"/>
    </row>
    <row r="1310" spans="2:82" s="163" customFormat="1" x14ac:dyDescent="0.2">
      <c r="B1310" s="159"/>
      <c r="C1310" s="159"/>
      <c r="D1310" s="159"/>
      <c r="E1310" s="159"/>
      <c r="F1310" s="159"/>
      <c r="G1310" s="159"/>
      <c r="H1310" s="159"/>
      <c r="I1310" s="159"/>
      <c r="J1310" s="159"/>
      <c r="K1310" s="159"/>
      <c r="L1310" s="159"/>
      <c r="M1310" s="159"/>
      <c r="N1310" s="159"/>
      <c r="O1310" s="159"/>
      <c r="P1310" s="159"/>
      <c r="Q1310" s="159"/>
      <c r="R1310" s="159"/>
      <c r="S1310" s="159"/>
      <c r="T1310" s="159"/>
      <c r="U1310" s="159"/>
      <c r="V1310" s="159"/>
      <c r="W1310" s="159"/>
      <c r="X1310" s="159"/>
      <c r="Y1310" s="159"/>
      <c r="Z1310" s="159"/>
      <c r="AA1310" s="159"/>
      <c r="AB1310" s="159"/>
      <c r="AC1310" s="159"/>
      <c r="AD1310" s="159"/>
      <c r="AE1310" s="159"/>
      <c r="AF1310" s="159"/>
      <c r="AG1310" s="159"/>
      <c r="AH1310" s="159"/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159"/>
      <c r="AX1310" s="159"/>
      <c r="AY1310" s="159"/>
      <c r="AZ1310" s="159"/>
      <c r="BA1310" s="159"/>
      <c r="BB1310" s="159"/>
      <c r="BC1310" s="159"/>
      <c r="BD1310" s="159"/>
      <c r="BE1310" s="159"/>
      <c r="BF1310" s="159"/>
      <c r="BG1310" s="159"/>
      <c r="BH1310" s="159"/>
      <c r="BI1310" s="159"/>
      <c r="BJ1310" s="159"/>
      <c r="BK1310" s="159"/>
      <c r="BL1310" s="159"/>
      <c r="BM1310" s="159"/>
      <c r="BN1310" s="159"/>
      <c r="BO1310" s="159"/>
      <c r="BP1310" s="159"/>
      <c r="BQ1310" s="159"/>
      <c r="BR1310" s="159"/>
      <c r="BS1310" s="159"/>
      <c r="BT1310" s="159"/>
      <c r="BU1310" s="159"/>
      <c r="BV1310" s="159"/>
      <c r="BW1310" s="159"/>
      <c r="BX1310" s="159"/>
      <c r="BY1310" s="159"/>
      <c r="BZ1310" s="159"/>
      <c r="CA1310" s="159"/>
      <c r="CB1310" s="159"/>
      <c r="CC1310" s="159"/>
      <c r="CD1310" s="159"/>
    </row>
    <row r="1311" spans="2:82" s="163" customFormat="1" x14ac:dyDescent="0.2">
      <c r="B1311" s="159"/>
      <c r="C1311" s="159"/>
      <c r="D1311" s="159"/>
      <c r="E1311" s="159"/>
      <c r="F1311" s="159"/>
      <c r="G1311" s="159"/>
      <c r="H1311" s="159"/>
      <c r="I1311" s="159"/>
      <c r="J1311" s="159"/>
      <c r="K1311" s="159"/>
      <c r="L1311" s="159"/>
      <c r="M1311" s="159"/>
      <c r="N1311" s="159"/>
      <c r="O1311" s="159"/>
      <c r="P1311" s="159"/>
      <c r="Q1311" s="159"/>
      <c r="R1311" s="159"/>
      <c r="S1311" s="159"/>
      <c r="T1311" s="159"/>
      <c r="U1311" s="159"/>
      <c r="V1311" s="159"/>
      <c r="W1311" s="159"/>
      <c r="X1311" s="159"/>
      <c r="Y1311" s="159"/>
      <c r="Z1311" s="159"/>
      <c r="AA1311" s="159"/>
      <c r="AB1311" s="159"/>
      <c r="AC1311" s="159"/>
      <c r="AD1311" s="159"/>
      <c r="AE1311" s="159"/>
      <c r="AF1311" s="159"/>
      <c r="AG1311" s="159"/>
      <c r="AH1311" s="159"/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159"/>
      <c r="AX1311" s="159"/>
      <c r="AY1311" s="159"/>
      <c r="AZ1311" s="159"/>
      <c r="BA1311" s="159"/>
      <c r="BB1311" s="159"/>
      <c r="BC1311" s="159"/>
      <c r="BD1311" s="159"/>
      <c r="BE1311" s="159"/>
      <c r="BF1311" s="159"/>
      <c r="BG1311" s="159"/>
      <c r="BH1311" s="159"/>
      <c r="BI1311" s="159"/>
      <c r="BJ1311" s="159"/>
      <c r="BK1311" s="159"/>
      <c r="BL1311" s="159"/>
      <c r="BM1311" s="159"/>
      <c r="BN1311" s="159"/>
      <c r="BO1311" s="159"/>
      <c r="BP1311" s="159"/>
      <c r="BQ1311" s="159"/>
      <c r="BR1311" s="159"/>
      <c r="BS1311" s="159"/>
      <c r="BT1311" s="159"/>
      <c r="BU1311" s="159"/>
      <c r="BV1311" s="159"/>
      <c r="BW1311" s="159"/>
      <c r="BX1311" s="159"/>
      <c r="BY1311" s="159"/>
      <c r="BZ1311" s="159"/>
      <c r="CA1311" s="159"/>
      <c r="CB1311" s="159"/>
      <c r="CC1311" s="159"/>
      <c r="CD1311" s="159"/>
    </row>
    <row r="1312" spans="2:82" s="163" customFormat="1" x14ac:dyDescent="0.2">
      <c r="B1312" s="159"/>
      <c r="C1312" s="159"/>
      <c r="D1312" s="159"/>
      <c r="E1312" s="159"/>
      <c r="F1312" s="159"/>
      <c r="G1312" s="159"/>
      <c r="H1312" s="159"/>
      <c r="I1312" s="159"/>
      <c r="J1312" s="159"/>
      <c r="K1312" s="159"/>
      <c r="L1312" s="159"/>
      <c r="M1312" s="159"/>
      <c r="N1312" s="159"/>
      <c r="O1312" s="159"/>
      <c r="P1312" s="159"/>
      <c r="Q1312" s="159"/>
      <c r="R1312" s="159"/>
      <c r="S1312" s="159"/>
      <c r="T1312" s="159"/>
      <c r="U1312" s="159"/>
      <c r="V1312" s="159"/>
      <c r="W1312" s="159"/>
      <c r="X1312" s="159"/>
      <c r="Y1312" s="159"/>
      <c r="Z1312" s="159"/>
      <c r="AA1312" s="159"/>
      <c r="AB1312" s="159"/>
      <c r="AC1312" s="159"/>
      <c r="AD1312" s="159"/>
      <c r="AE1312" s="159"/>
      <c r="AF1312" s="159"/>
      <c r="AG1312" s="159"/>
      <c r="AH1312" s="159"/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159"/>
      <c r="AX1312" s="159"/>
      <c r="AY1312" s="159"/>
      <c r="AZ1312" s="159"/>
      <c r="BA1312" s="159"/>
      <c r="BB1312" s="159"/>
      <c r="BC1312" s="159"/>
      <c r="BD1312" s="159"/>
      <c r="BE1312" s="159"/>
      <c r="BF1312" s="159"/>
      <c r="BG1312" s="159"/>
      <c r="BH1312" s="159"/>
      <c r="BI1312" s="159"/>
      <c r="BJ1312" s="159"/>
      <c r="BK1312" s="159"/>
      <c r="BL1312" s="159"/>
      <c r="BM1312" s="159"/>
      <c r="BN1312" s="159"/>
      <c r="BO1312" s="159"/>
      <c r="BP1312" s="159"/>
      <c r="BQ1312" s="159"/>
      <c r="BR1312" s="159"/>
      <c r="BS1312" s="159"/>
      <c r="BT1312" s="159"/>
      <c r="BU1312" s="159"/>
      <c r="BV1312" s="159"/>
      <c r="BW1312" s="159"/>
      <c r="BX1312" s="159"/>
      <c r="BY1312" s="159"/>
      <c r="BZ1312" s="159"/>
      <c r="CA1312" s="159"/>
      <c r="CB1312" s="159"/>
      <c r="CC1312" s="159"/>
      <c r="CD1312" s="159"/>
    </row>
    <row r="1313" spans="2:82" s="163" customFormat="1" x14ac:dyDescent="0.2">
      <c r="B1313" s="159"/>
      <c r="C1313" s="159"/>
      <c r="D1313" s="159"/>
      <c r="E1313" s="159"/>
      <c r="F1313" s="159"/>
      <c r="G1313" s="159"/>
      <c r="H1313" s="159"/>
      <c r="I1313" s="159"/>
      <c r="J1313" s="159"/>
      <c r="K1313" s="159"/>
      <c r="L1313" s="159"/>
      <c r="M1313" s="159"/>
      <c r="N1313" s="159"/>
      <c r="O1313" s="159"/>
      <c r="P1313" s="159"/>
      <c r="Q1313" s="159"/>
      <c r="R1313" s="159"/>
      <c r="S1313" s="159"/>
      <c r="T1313" s="159"/>
      <c r="U1313" s="159"/>
      <c r="V1313" s="159"/>
      <c r="W1313" s="159"/>
      <c r="X1313" s="159"/>
      <c r="Y1313" s="159"/>
      <c r="Z1313" s="159"/>
      <c r="AA1313" s="159"/>
      <c r="AB1313" s="159"/>
      <c r="AC1313" s="159"/>
      <c r="AD1313" s="159"/>
      <c r="AE1313" s="159"/>
      <c r="AF1313" s="159"/>
      <c r="AG1313" s="159"/>
      <c r="AH1313" s="159"/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159"/>
      <c r="AX1313" s="159"/>
      <c r="AY1313" s="159"/>
      <c r="AZ1313" s="159"/>
      <c r="BA1313" s="159"/>
      <c r="BB1313" s="159"/>
      <c r="BC1313" s="159"/>
      <c r="BD1313" s="159"/>
      <c r="BE1313" s="159"/>
      <c r="BF1313" s="159"/>
      <c r="BG1313" s="159"/>
      <c r="BH1313" s="159"/>
      <c r="BI1313" s="159"/>
      <c r="BJ1313" s="159"/>
      <c r="BK1313" s="159"/>
      <c r="BL1313" s="159"/>
      <c r="BM1313" s="159"/>
      <c r="BN1313" s="159"/>
      <c r="BO1313" s="159"/>
      <c r="BP1313" s="159"/>
      <c r="BQ1313" s="159"/>
      <c r="BR1313" s="159"/>
      <c r="BS1313" s="159"/>
      <c r="BT1313" s="159"/>
      <c r="BU1313" s="159"/>
      <c r="BV1313" s="159"/>
      <c r="BW1313" s="159"/>
      <c r="BX1313" s="159"/>
      <c r="BY1313" s="159"/>
      <c r="BZ1313" s="159"/>
      <c r="CA1313" s="159"/>
      <c r="CB1313" s="159"/>
      <c r="CC1313" s="159"/>
      <c r="CD1313" s="159"/>
    </row>
    <row r="1314" spans="2:82" s="163" customFormat="1" x14ac:dyDescent="0.2">
      <c r="B1314" s="159"/>
      <c r="C1314" s="159"/>
      <c r="D1314" s="159"/>
      <c r="E1314" s="159"/>
      <c r="F1314" s="159"/>
      <c r="G1314" s="159"/>
      <c r="H1314" s="159"/>
      <c r="I1314" s="159"/>
      <c r="J1314" s="159"/>
      <c r="K1314" s="159"/>
      <c r="L1314" s="159"/>
      <c r="M1314" s="159"/>
      <c r="N1314" s="159"/>
      <c r="O1314" s="159"/>
      <c r="P1314" s="159"/>
      <c r="Q1314" s="159"/>
      <c r="R1314" s="159"/>
      <c r="S1314" s="159"/>
      <c r="T1314" s="159"/>
      <c r="U1314" s="159"/>
      <c r="V1314" s="159"/>
      <c r="W1314" s="159"/>
      <c r="X1314" s="159"/>
      <c r="Y1314" s="159"/>
      <c r="Z1314" s="159"/>
      <c r="AA1314" s="159"/>
      <c r="AB1314" s="159"/>
      <c r="AC1314" s="159"/>
      <c r="AD1314" s="159"/>
      <c r="AE1314" s="159"/>
      <c r="AF1314" s="159"/>
      <c r="AG1314" s="159"/>
      <c r="AH1314" s="159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159"/>
      <c r="AX1314" s="159"/>
      <c r="AY1314" s="159"/>
      <c r="AZ1314" s="159"/>
      <c r="BA1314" s="159"/>
      <c r="BB1314" s="159"/>
      <c r="BC1314" s="159"/>
      <c r="BD1314" s="159"/>
      <c r="BE1314" s="159"/>
      <c r="BF1314" s="159"/>
      <c r="BG1314" s="159"/>
      <c r="BH1314" s="159"/>
      <c r="BI1314" s="159"/>
      <c r="BJ1314" s="159"/>
      <c r="BK1314" s="159"/>
      <c r="BL1314" s="159"/>
      <c r="BM1314" s="159"/>
      <c r="BN1314" s="159"/>
      <c r="BO1314" s="159"/>
      <c r="BP1314" s="159"/>
      <c r="BQ1314" s="159"/>
      <c r="BR1314" s="159"/>
      <c r="BS1314" s="159"/>
      <c r="BT1314" s="159"/>
      <c r="BU1314" s="159"/>
      <c r="BV1314" s="159"/>
      <c r="BW1314" s="159"/>
      <c r="BX1314" s="159"/>
      <c r="BY1314" s="159"/>
      <c r="BZ1314" s="159"/>
      <c r="CA1314" s="159"/>
      <c r="CB1314" s="159"/>
      <c r="CC1314" s="159"/>
      <c r="CD1314" s="159"/>
    </row>
    <row r="1315" spans="2:82" s="163" customFormat="1" x14ac:dyDescent="0.2">
      <c r="B1315" s="159"/>
      <c r="C1315" s="159"/>
      <c r="D1315" s="159"/>
      <c r="E1315" s="159"/>
      <c r="F1315" s="159"/>
      <c r="G1315" s="159"/>
      <c r="H1315" s="159"/>
      <c r="I1315" s="159"/>
      <c r="J1315" s="159"/>
      <c r="K1315" s="159"/>
      <c r="L1315" s="159"/>
      <c r="M1315" s="159"/>
      <c r="N1315" s="159"/>
      <c r="O1315" s="159"/>
      <c r="P1315" s="159"/>
      <c r="Q1315" s="159"/>
      <c r="R1315" s="159"/>
      <c r="S1315" s="159"/>
      <c r="T1315" s="159"/>
      <c r="U1315" s="159"/>
      <c r="V1315" s="159"/>
      <c r="W1315" s="159"/>
      <c r="X1315" s="159"/>
      <c r="Y1315" s="159"/>
      <c r="Z1315" s="159"/>
      <c r="AA1315" s="159"/>
      <c r="AB1315" s="159"/>
      <c r="AC1315" s="159"/>
      <c r="AD1315" s="159"/>
      <c r="AE1315" s="159"/>
      <c r="AF1315" s="159"/>
      <c r="AG1315" s="159"/>
      <c r="AH1315" s="159"/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159"/>
      <c r="AX1315" s="159"/>
      <c r="AY1315" s="159"/>
      <c r="AZ1315" s="159"/>
      <c r="BA1315" s="159"/>
      <c r="BB1315" s="159"/>
      <c r="BC1315" s="159"/>
      <c r="BD1315" s="159"/>
      <c r="BE1315" s="159"/>
      <c r="BF1315" s="159"/>
      <c r="BG1315" s="159"/>
      <c r="BH1315" s="159"/>
      <c r="BI1315" s="159"/>
      <c r="BJ1315" s="159"/>
      <c r="BK1315" s="159"/>
      <c r="BL1315" s="159"/>
      <c r="BM1315" s="159"/>
      <c r="BN1315" s="159"/>
      <c r="BO1315" s="159"/>
      <c r="BP1315" s="159"/>
      <c r="BQ1315" s="159"/>
      <c r="BR1315" s="159"/>
      <c r="BS1315" s="159"/>
      <c r="BT1315" s="159"/>
      <c r="BU1315" s="159"/>
      <c r="BV1315" s="159"/>
      <c r="BW1315" s="159"/>
      <c r="BX1315" s="159"/>
      <c r="BY1315" s="159"/>
      <c r="BZ1315" s="159"/>
      <c r="CA1315" s="159"/>
      <c r="CB1315" s="159"/>
      <c r="CC1315" s="159"/>
      <c r="CD1315" s="159"/>
    </row>
    <row r="1316" spans="2:82" s="163" customFormat="1" x14ac:dyDescent="0.2">
      <c r="B1316" s="159"/>
      <c r="C1316" s="159"/>
      <c r="D1316" s="159"/>
      <c r="E1316" s="159"/>
      <c r="F1316" s="159"/>
      <c r="G1316" s="159"/>
      <c r="H1316" s="159"/>
      <c r="I1316" s="159"/>
      <c r="J1316" s="159"/>
      <c r="K1316" s="159"/>
      <c r="L1316" s="159"/>
      <c r="M1316" s="159"/>
      <c r="N1316" s="159"/>
      <c r="O1316" s="159"/>
      <c r="P1316" s="159"/>
      <c r="Q1316" s="159"/>
      <c r="R1316" s="159"/>
      <c r="S1316" s="159"/>
      <c r="T1316" s="159"/>
      <c r="U1316" s="159"/>
      <c r="V1316" s="159"/>
      <c r="W1316" s="159"/>
      <c r="X1316" s="159"/>
      <c r="Y1316" s="159"/>
      <c r="Z1316" s="159"/>
      <c r="AA1316" s="159"/>
      <c r="AB1316" s="159"/>
      <c r="AC1316" s="159"/>
      <c r="AD1316" s="159"/>
      <c r="AE1316" s="159"/>
      <c r="AF1316" s="159"/>
      <c r="AG1316" s="159"/>
      <c r="AH1316" s="159"/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159"/>
      <c r="AX1316" s="159"/>
      <c r="AY1316" s="159"/>
      <c r="AZ1316" s="159"/>
      <c r="BA1316" s="159"/>
      <c r="BB1316" s="159"/>
      <c r="BC1316" s="159"/>
      <c r="BD1316" s="159"/>
      <c r="BE1316" s="159"/>
      <c r="BF1316" s="159"/>
      <c r="BG1316" s="159"/>
      <c r="BH1316" s="159"/>
      <c r="BI1316" s="159"/>
      <c r="BJ1316" s="159"/>
      <c r="BK1316" s="159"/>
      <c r="BL1316" s="159"/>
      <c r="BM1316" s="159"/>
      <c r="BN1316" s="159"/>
      <c r="BO1316" s="159"/>
      <c r="BP1316" s="159"/>
      <c r="BQ1316" s="159"/>
      <c r="BR1316" s="159"/>
      <c r="BS1316" s="159"/>
      <c r="BT1316" s="159"/>
      <c r="BU1316" s="159"/>
      <c r="BV1316" s="159"/>
      <c r="BW1316" s="159"/>
      <c r="BX1316" s="159"/>
      <c r="BY1316" s="159"/>
      <c r="BZ1316" s="159"/>
      <c r="CA1316" s="159"/>
      <c r="CB1316" s="159"/>
      <c r="CC1316" s="159"/>
      <c r="CD1316" s="159"/>
    </row>
    <row r="1317" spans="2:82" s="163" customFormat="1" x14ac:dyDescent="0.2">
      <c r="B1317" s="159"/>
      <c r="C1317" s="159"/>
      <c r="D1317" s="159"/>
      <c r="E1317" s="159"/>
      <c r="F1317" s="159"/>
      <c r="G1317" s="159"/>
      <c r="H1317" s="159"/>
      <c r="I1317" s="159"/>
      <c r="J1317" s="159"/>
      <c r="K1317" s="159"/>
      <c r="L1317" s="159"/>
      <c r="M1317" s="159"/>
      <c r="N1317" s="159"/>
      <c r="O1317" s="159"/>
      <c r="P1317" s="159"/>
      <c r="Q1317" s="159"/>
      <c r="R1317" s="159"/>
      <c r="S1317" s="159"/>
      <c r="T1317" s="159"/>
      <c r="U1317" s="159"/>
      <c r="V1317" s="159"/>
      <c r="W1317" s="159"/>
      <c r="X1317" s="159"/>
      <c r="Y1317" s="159"/>
      <c r="Z1317" s="159"/>
      <c r="AA1317" s="159"/>
      <c r="AB1317" s="159"/>
      <c r="AC1317" s="159"/>
      <c r="AD1317" s="159"/>
      <c r="AE1317" s="159"/>
      <c r="AF1317" s="159"/>
      <c r="AG1317" s="159"/>
      <c r="AH1317" s="159"/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159"/>
      <c r="AX1317" s="159"/>
      <c r="AY1317" s="159"/>
      <c r="AZ1317" s="159"/>
      <c r="BA1317" s="159"/>
      <c r="BB1317" s="159"/>
      <c r="BC1317" s="159"/>
      <c r="BD1317" s="159"/>
      <c r="BE1317" s="159"/>
      <c r="BF1317" s="159"/>
      <c r="BG1317" s="159"/>
      <c r="BH1317" s="159"/>
      <c r="BI1317" s="159"/>
      <c r="BJ1317" s="159"/>
      <c r="BK1317" s="159"/>
      <c r="BL1317" s="159"/>
      <c r="BM1317" s="159"/>
      <c r="BN1317" s="159"/>
      <c r="BO1317" s="159"/>
      <c r="BP1317" s="159"/>
      <c r="BQ1317" s="159"/>
      <c r="BR1317" s="159"/>
      <c r="BS1317" s="159"/>
      <c r="BT1317" s="159"/>
      <c r="BU1317" s="159"/>
      <c r="BV1317" s="159"/>
      <c r="BW1317" s="159"/>
      <c r="BX1317" s="159"/>
      <c r="BY1317" s="159"/>
      <c r="BZ1317" s="159"/>
      <c r="CA1317" s="159"/>
      <c r="CB1317" s="159"/>
      <c r="CC1317" s="159"/>
      <c r="CD1317" s="159"/>
    </row>
    <row r="1318" spans="2:82" s="163" customFormat="1" x14ac:dyDescent="0.2">
      <c r="B1318" s="159"/>
      <c r="C1318" s="159"/>
      <c r="D1318" s="159"/>
      <c r="E1318" s="159"/>
      <c r="F1318" s="159"/>
      <c r="G1318" s="159"/>
      <c r="H1318" s="159"/>
      <c r="I1318" s="159"/>
      <c r="J1318" s="159"/>
      <c r="K1318" s="159"/>
      <c r="L1318" s="159"/>
      <c r="M1318" s="159"/>
      <c r="N1318" s="159"/>
      <c r="O1318" s="159"/>
      <c r="P1318" s="159"/>
      <c r="Q1318" s="159"/>
      <c r="R1318" s="159"/>
      <c r="S1318" s="159"/>
      <c r="T1318" s="159"/>
      <c r="U1318" s="159"/>
      <c r="V1318" s="159"/>
      <c r="W1318" s="159"/>
      <c r="X1318" s="159"/>
      <c r="Y1318" s="159"/>
      <c r="Z1318" s="159"/>
      <c r="AA1318" s="159"/>
      <c r="AB1318" s="159"/>
      <c r="AC1318" s="159"/>
      <c r="AD1318" s="159"/>
      <c r="AE1318" s="159"/>
      <c r="AF1318" s="159"/>
      <c r="AG1318" s="159"/>
      <c r="AH1318" s="159"/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159"/>
      <c r="AX1318" s="159"/>
      <c r="AY1318" s="159"/>
      <c r="AZ1318" s="159"/>
      <c r="BA1318" s="159"/>
      <c r="BB1318" s="159"/>
      <c r="BC1318" s="159"/>
      <c r="BD1318" s="159"/>
      <c r="BE1318" s="159"/>
      <c r="BF1318" s="159"/>
      <c r="BG1318" s="159"/>
      <c r="BH1318" s="159"/>
      <c r="BI1318" s="159"/>
      <c r="BJ1318" s="159"/>
      <c r="BK1318" s="159"/>
      <c r="BL1318" s="159"/>
      <c r="BM1318" s="159"/>
      <c r="BN1318" s="159"/>
      <c r="BO1318" s="159"/>
      <c r="BP1318" s="159"/>
      <c r="BQ1318" s="159"/>
      <c r="BR1318" s="159"/>
      <c r="BS1318" s="159"/>
      <c r="BT1318" s="159"/>
      <c r="BU1318" s="159"/>
      <c r="BV1318" s="159"/>
      <c r="BW1318" s="159"/>
      <c r="BX1318" s="159"/>
      <c r="BY1318" s="159"/>
      <c r="BZ1318" s="159"/>
      <c r="CA1318" s="159"/>
      <c r="CB1318" s="159"/>
      <c r="CC1318" s="159"/>
      <c r="CD1318" s="159"/>
    </row>
    <row r="1319" spans="2:82" s="163" customFormat="1" x14ac:dyDescent="0.2">
      <c r="B1319" s="159"/>
      <c r="C1319" s="159"/>
      <c r="D1319" s="159"/>
      <c r="E1319" s="159"/>
      <c r="F1319" s="159"/>
      <c r="G1319" s="159"/>
      <c r="H1319" s="159"/>
      <c r="I1319" s="159"/>
      <c r="J1319" s="159"/>
      <c r="K1319" s="159"/>
      <c r="L1319" s="159"/>
      <c r="M1319" s="159"/>
      <c r="N1319" s="159"/>
      <c r="O1319" s="159"/>
      <c r="P1319" s="159"/>
      <c r="Q1319" s="159"/>
      <c r="R1319" s="159"/>
      <c r="S1319" s="159"/>
      <c r="T1319" s="159"/>
      <c r="U1319" s="159"/>
      <c r="V1319" s="159"/>
      <c r="W1319" s="159"/>
      <c r="X1319" s="159"/>
      <c r="Y1319" s="159"/>
      <c r="Z1319" s="159"/>
      <c r="AA1319" s="159"/>
      <c r="AB1319" s="159"/>
      <c r="AC1319" s="159"/>
      <c r="AD1319" s="159"/>
      <c r="AE1319" s="159"/>
      <c r="AF1319" s="159"/>
      <c r="AG1319" s="159"/>
      <c r="AH1319" s="159"/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159"/>
      <c r="AX1319" s="159"/>
      <c r="AY1319" s="159"/>
      <c r="AZ1319" s="159"/>
      <c r="BA1319" s="159"/>
      <c r="BB1319" s="159"/>
      <c r="BC1319" s="159"/>
      <c r="BD1319" s="159"/>
      <c r="BE1319" s="159"/>
      <c r="BF1319" s="159"/>
      <c r="BG1319" s="159"/>
      <c r="BH1319" s="159"/>
      <c r="BI1319" s="159"/>
      <c r="BJ1319" s="159"/>
      <c r="BK1319" s="159"/>
      <c r="BL1319" s="159"/>
      <c r="BM1319" s="159"/>
      <c r="BN1319" s="159"/>
      <c r="BO1319" s="159"/>
      <c r="BP1319" s="159"/>
      <c r="BQ1319" s="159"/>
      <c r="BR1319" s="159"/>
      <c r="BS1319" s="159"/>
      <c r="BT1319" s="159"/>
      <c r="BU1319" s="159"/>
      <c r="BV1319" s="159"/>
      <c r="BW1319" s="159"/>
      <c r="BX1319" s="159"/>
      <c r="BY1319" s="159"/>
      <c r="BZ1319" s="159"/>
      <c r="CA1319" s="159"/>
      <c r="CB1319" s="159"/>
      <c r="CC1319" s="159"/>
      <c r="CD1319" s="159"/>
    </row>
    <row r="1320" spans="2:82" s="163" customFormat="1" x14ac:dyDescent="0.2">
      <c r="B1320" s="159"/>
      <c r="C1320" s="159"/>
      <c r="D1320" s="159"/>
      <c r="E1320" s="159"/>
      <c r="F1320" s="159"/>
      <c r="G1320" s="159"/>
      <c r="H1320" s="159"/>
      <c r="I1320" s="159"/>
      <c r="J1320" s="159"/>
      <c r="K1320" s="159"/>
      <c r="L1320" s="159"/>
      <c r="M1320" s="159"/>
      <c r="N1320" s="159"/>
      <c r="O1320" s="159"/>
      <c r="P1320" s="159"/>
      <c r="Q1320" s="159"/>
      <c r="R1320" s="159"/>
      <c r="S1320" s="159"/>
      <c r="T1320" s="159"/>
      <c r="U1320" s="159"/>
      <c r="V1320" s="159"/>
      <c r="W1320" s="159"/>
      <c r="X1320" s="159"/>
      <c r="Y1320" s="159"/>
      <c r="Z1320" s="159"/>
      <c r="AA1320" s="159"/>
      <c r="AB1320" s="159"/>
      <c r="AC1320" s="159"/>
      <c r="AD1320" s="159"/>
      <c r="AE1320" s="159"/>
      <c r="AF1320" s="159"/>
      <c r="AG1320" s="159"/>
      <c r="AH1320" s="159"/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159"/>
      <c r="AX1320" s="159"/>
      <c r="AY1320" s="159"/>
      <c r="AZ1320" s="159"/>
      <c r="BA1320" s="159"/>
      <c r="BB1320" s="159"/>
      <c r="BC1320" s="159"/>
      <c r="BD1320" s="159"/>
      <c r="BE1320" s="159"/>
      <c r="BF1320" s="159"/>
      <c r="BG1320" s="159"/>
      <c r="BH1320" s="159"/>
      <c r="BI1320" s="159"/>
      <c r="BJ1320" s="159"/>
      <c r="BK1320" s="159"/>
      <c r="BL1320" s="159"/>
      <c r="BM1320" s="159"/>
      <c r="BN1320" s="159"/>
      <c r="BO1320" s="159"/>
      <c r="BP1320" s="159"/>
      <c r="BQ1320" s="159"/>
      <c r="BR1320" s="159"/>
      <c r="BS1320" s="159"/>
      <c r="BT1320" s="159"/>
      <c r="BU1320" s="159"/>
      <c r="BV1320" s="159"/>
      <c r="BW1320" s="159"/>
      <c r="BX1320" s="159"/>
      <c r="BY1320" s="159"/>
      <c r="BZ1320" s="159"/>
      <c r="CA1320" s="159"/>
      <c r="CB1320" s="159"/>
      <c r="CC1320" s="159"/>
      <c r="CD1320" s="159"/>
    </row>
    <row r="1321" spans="2:82" s="163" customFormat="1" x14ac:dyDescent="0.2">
      <c r="B1321" s="159"/>
      <c r="C1321" s="159"/>
      <c r="D1321" s="159"/>
      <c r="E1321" s="159"/>
      <c r="F1321" s="159"/>
      <c r="G1321" s="159"/>
      <c r="H1321" s="159"/>
      <c r="I1321" s="159"/>
      <c r="J1321" s="159"/>
      <c r="K1321" s="159"/>
      <c r="L1321" s="159"/>
      <c r="M1321" s="159"/>
      <c r="N1321" s="159"/>
      <c r="O1321" s="159"/>
      <c r="P1321" s="159"/>
      <c r="Q1321" s="159"/>
      <c r="R1321" s="159"/>
      <c r="S1321" s="159"/>
      <c r="T1321" s="159"/>
      <c r="U1321" s="159"/>
      <c r="V1321" s="159"/>
      <c r="W1321" s="159"/>
      <c r="X1321" s="159"/>
      <c r="Y1321" s="159"/>
      <c r="Z1321" s="159"/>
      <c r="AA1321" s="159"/>
      <c r="AB1321" s="159"/>
      <c r="AC1321" s="159"/>
      <c r="AD1321" s="159"/>
      <c r="AE1321" s="159"/>
      <c r="AF1321" s="159"/>
      <c r="AG1321" s="159"/>
      <c r="AH1321" s="159"/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159"/>
      <c r="AX1321" s="159"/>
      <c r="AY1321" s="159"/>
      <c r="AZ1321" s="159"/>
      <c r="BA1321" s="159"/>
      <c r="BB1321" s="159"/>
      <c r="BC1321" s="159"/>
      <c r="BD1321" s="159"/>
      <c r="BE1321" s="159"/>
      <c r="BF1321" s="159"/>
      <c r="BG1321" s="159"/>
      <c r="BH1321" s="159"/>
      <c r="BI1321" s="159"/>
      <c r="BJ1321" s="159"/>
      <c r="BK1321" s="159"/>
      <c r="BL1321" s="159"/>
      <c r="BM1321" s="159"/>
      <c r="BN1321" s="159"/>
      <c r="BO1321" s="159"/>
      <c r="BP1321" s="159"/>
      <c r="BQ1321" s="159"/>
      <c r="BR1321" s="159"/>
      <c r="BS1321" s="159"/>
      <c r="BT1321" s="159"/>
      <c r="BU1321" s="159"/>
      <c r="BV1321" s="159"/>
      <c r="BW1321" s="159"/>
      <c r="BX1321" s="159"/>
      <c r="BY1321" s="159"/>
      <c r="BZ1321" s="159"/>
      <c r="CA1321" s="159"/>
      <c r="CB1321" s="159"/>
      <c r="CC1321" s="159"/>
      <c r="CD1321" s="159"/>
    </row>
    <row r="1322" spans="2:82" s="163" customFormat="1" x14ac:dyDescent="0.2">
      <c r="B1322" s="159"/>
      <c r="C1322" s="159"/>
      <c r="D1322" s="159"/>
      <c r="E1322" s="159"/>
      <c r="F1322" s="159"/>
      <c r="G1322" s="159"/>
      <c r="H1322" s="159"/>
      <c r="I1322" s="159"/>
      <c r="J1322" s="159"/>
      <c r="K1322" s="159"/>
      <c r="L1322" s="159"/>
      <c r="M1322" s="159"/>
      <c r="N1322" s="159"/>
      <c r="O1322" s="159"/>
      <c r="P1322" s="159"/>
      <c r="Q1322" s="159"/>
      <c r="R1322" s="159"/>
      <c r="S1322" s="159"/>
      <c r="T1322" s="159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159"/>
      <c r="BN1322" s="159"/>
      <c r="BO1322" s="159"/>
      <c r="BP1322" s="159"/>
      <c r="BQ1322" s="159"/>
      <c r="BR1322" s="159"/>
      <c r="BS1322" s="159"/>
      <c r="BT1322" s="159"/>
      <c r="BU1322" s="159"/>
      <c r="BV1322" s="159"/>
      <c r="BW1322" s="159"/>
      <c r="BX1322" s="159"/>
      <c r="BY1322" s="159"/>
      <c r="BZ1322" s="159"/>
      <c r="CA1322" s="159"/>
      <c r="CB1322" s="159"/>
      <c r="CC1322" s="159"/>
      <c r="CD1322" s="159"/>
    </row>
    <row r="1323" spans="2:82" s="163" customFormat="1" x14ac:dyDescent="0.2">
      <c r="B1323" s="159"/>
      <c r="C1323" s="159"/>
      <c r="D1323" s="159"/>
      <c r="E1323" s="159"/>
      <c r="F1323" s="159"/>
      <c r="G1323" s="159"/>
      <c r="H1323" s="159"/>
      <c r="I1323" s="159"/>
      <c r="J1323" s="159"/>
      <c r="K1323" s="159"/>
      <c r="L1323" s="159"/>
      <c r="M1323" s="159"/>
      <c r="N1323" s="159"/>
      <c r="O1323" s="159"/>
      <c r="P1323" s="159"/>
      <c r="Q1323" s="159"/>
      <c r="R1323" s="159"/>
      <c r="S1323" s="159"/>
      <c r="T1323" s="159"/>
      <c r="U1323" s="159"/>
      <c r="V1323" s="159"/>
      <c r="W1323" s="159"/>
      <c r="X1323" s="159"/>
      <c r="Y1323" s="159"/>
      <c r="Z1323" s="159"/>
      <c r="AA1323" s="159"/>
      <c r="AB1323" s="159"/>
      <c r="AC1323" s="159"/>
      <c r="AD1323" s="159"/>
      <c r="AE1323" s="159"/>
      <c r="AF1323" s="159"/>
      <c r="AG1323" s="159"/>
      <c r="AH1323" s="159"/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159"/>
      <c r="AX1323" s="159"/>
      <c r="AY1323" s="159"/>
      <c r="AZ1323" s="159"/>
      <c r="BA1323" s="159"/>
      <c r="BB1323" s="159"/>
      <c r="BC1323" s="159"/>
      <c r="BD1323" s="159"/>
      <c r="BE1323" s="159"/>
      <c r="BF1323" s="159"/>
      <c r="BG1323" s="159"/>
      <c r="BH1323" s="159"/>
      <c r="BI1323" s="159"/>
      <c r="BJ1323" s="159"/>
      <c r="BK1323" s="159"/>
      <c r="BL1323" s="159"/>
      <c r="BM1323" s="159"/>
      <c r="BN1323" s="159"/>
      <c r="BO1323" s="159"/>
      <c r="BP1323" s="159"/>
      <c r="BQ1323" s="159"/>
      <c r="BR1323" s="159"/>
      <c r="BS1323" s="159"/>
      <c r="BT1323" s="159"/>
      <c r="BU1323" s="159"/>
      <c r="BV1323" s="159"/>
      <c r="BW1323" s="159"/>
      <c r="BX1323" s="159"/>
      <c r="BY1323" s="159"/>
      <c r="BZ1323" s="159"/>
      <c r="CA1323" s="159"/>
      <c r="CB1323" s="159"/>
      <c r="CC1323" s="159"/>
      <c r="CD1323" s="159"/>
    </row>
    <row r="1324" spans="2:82" s="163" customFormat="1" x14ac:dyDescent="0.2">
      <c r="B1324" s="159"/>
      <c r="C1324" s="159"/>
      <c r="D1324" s="159"/>
      <c r="E1324" s="159"/>
      <c r="F1324" s="159"/>
      <c r="G1324" s="159"/>
      <c r="H1324" s="159"/>
      <c r="I1324" s="159"/>
      <c r="J1324" s="159"/>
      <c r="K1324" s="159"/>
      <c r="L1324" s="159"/>
      <c r="M1324" s="159"/>
      <c r="N1324" s="159"/>
      <c r="O1324" s="159"/>
      <c r="P1324" s="159"/>
      <c r="Q1324" s="159"/>
      <c r="R1324" s="159"/>
      <c r="S1324" s="159"/>
      <c r="T1324" s="159"/>
      <c r="U1324" s="159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  <c r="AH1324" s="159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59"/>
      <c r="BK1324" s="159"/>
      <c r="BL1324" s="159"/>
      <c r="BM1324" s="159"/>
      <c r="BN1324" s="159"/>
      <c r="BO1324" s="159"/>
      <c r="BP1324" s="159"/>
      <c r="BQ1324" s="159"/>
      <c r="BR1324" s="159"/>
      <c r="BS1324" s="159"/>
      <c r="BT1324" s="159"/>
      <c r="BU1324" s="159"/>
      <c r="BV1324" s="159"/>
      <c r="BW1324" s="159"/>
      <c r="BX1324" s="159"/>
      <c r="BY1324" s="159"/>
      <c r="BZ1324" s="159"/>
      <c r="CA1324" s="159"/>
      <c r="CB1324" s="159"/>
      <c r="CC1324" s="159"/>
      <c r="CD1324" s="159"/>
    </row>
    <row r="1325" spans="2:82" s="163" customFormat="1" x14ac:dyDescent="0.2">
      <c r="B1325" s="159"/>
      <c r="C1325" s="159"/>
      <c r="D1325" s="159"/>
      <c r="E1325" s="159"/>
      <c r="F1325" s="159"/>
      <c r="G1325" s="159"/>
      <c r="H1325" s="159"/>
      <c r="I1325" s="159"/>
      <c r="J1325" s="159"/>
      <c r="K1325" s="159"/>
      <c r="L1325" s="159"/>
      <c r="M1325" s="159"/>
      <c r="N1325" s="159"/>
      <c r="O1325" s="159"/>
      <c r="P1325" s="159"/>
      <c r="Q1325" s="159"/>
      <c r="R1325" s="159"/>
      <c r="S1325" s="159"/>
      <c r="T1325" s="159"/>
      <c r="U1325" s="159"/>
      <c r="V1325" s="159"/>
      <c r="W1325" s="159"/>
      <c r="X1325" s="159"/>
      <c r="Y1325" s="159"/>
      <c r="Z1325" s="159"/>
      <c r="AA1325" s="159"/>
      <c r="AB1325" s="159"/>
      <c r="AC1325" s="159"/>
      <c r="AD1325" s="159"/>
      <c r="AE1325" s="159"/>
      <c r="AF1325" s="159"/>
      <c r="AG1325" s="159"/>
      <c r="AH1325" s="159"/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  <c r="BD1325" s="159"/>
      <c r="BE1325" s="159"/>
      <c r="BF1325" s="159"/>
      <c r="BG1325" s="159"/>
      <c r="BH1325" s="159"/>
      <c r="BI1325" s="159"/>
      <c r="BJ1325" s="159"/>
      <c r="BK1325" s="159"/>
      <c r="BL1325" s="159"/>
      <c r="BM1325" s="159"/>
      <c r="BN1325" s="159"/>
      <c r="BO1325" s="159"/>
      <c r="BP1325" s="159"/>
      <c r="BQ1325" s="159"/>
      <c r="BR1325" s="159"/>
      <c r="BS1325" s="159"/>
      <c r="BT1325" s="159"/>
      <c r="BU1325" s="159"/>
      <c r="BV1325" s="159"/>
      <c r="BW1325" s="159"/>
      <c r="BX1325" s="159"/>
      <c r="BY1325" s="159"/>
      <c r="BZ1325" s="159"/>
      <c r="CA1325" s="159"/>
      <c r="CB1325" s="159"/>
      <c r="CC1325" s="159"/>
      <c r="CD1325" s="159"/>
    </row>
    <row r="1326" spans="2:82" s="163" customFormat="1" x14ac:dyDescent="0.2">
      <c r="B1326" s="159"/>
      <c r="C1326" s="159"/>
      <c r="D1326" s="159"/>
      <c r="E1326" s="159"/>
      <c r="F1326" s="159"/>
      <c r="G1326" s="159"/>
      <c r="H1326" s="159"/>
      <c r="I1326" s="159"/>
      <c r="J1326" s="159"/>
      <c r="K1326" s="159"/>
      <c r="L1326" s="159"/>
      <c r="M1326" s="159"/>
      <c r="N1326" s="159"/>
      <c r="O1326" s="159"/>
      <c r="P1326" s="159"/>
      <c r="Q1326" s="159"/>
      <c r="R1326" s="159"/>
      <c r="S1326" s="159"/>
      <c r="T1326" s="159"/>
      <c r="U1326" s="159"/>
      <c r="V1326" s="159"/>
      <c r="W1326" s="159"/>
      <c r="X1326" s="159"/>
      <c r="Y1326" s="159"/>
      <c r="Z1326" s="159"/>
      <c r="AA1326" s="159"/>
      <c r="AB1326" s="159"/>
      <c r="AC1326" s="159"/>
      <c r="AD1326" s="159"/>
      <c r="AE1326" s="159"/>
      <c r="AF1326" s="159"/>
      <c r="AG1326" s="159"/>
      <c r="AH1326" s="159"/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159"/>
      <c r="AX1326" s="159"/>
      <c r="AY1326" s="159"/>
      <c r="AZ1326" s="159"/>
      <c r="BA1326" s="159"/>
      <c r="BB1326" s="159"/>
      <c r="BC1326" s="159"/>
      <c r="BD1326" s="159"/>
      <c r="BE1326" s="159"/>
      <c r="BF1326" s="159"/>
      <c r="BG1326" s="159"/>
      <c r="BH1326" s="159"/>
      <c r="BI1326" s="159"/>
      <c r="BJ1326" s="159"/>
      <c r="BK1326" s="159"/>
      <c r="BL1326" s="159"/>
      <c r="BM1326" s="159"/>
      <c r="BN1326" s="159"/>
      <c r="BO1326" s="159"/>
      <c r="BP1326" s="159"/>
      <c r="BQ1326" s="159"/>
      <c r="BR1326" s="159"/>
      <c r="BS1326" s="159"/>
      <c r="BT1326" s="159"/>
      <c r="BU1326" s="159"/>
      <c r="BV1326" s="159"/>
      <c r="BW1326" s="159"/>
      <c r="BX1326" s="159"/>
      <c r="BY1326" s="159"/>
      <c r="BZ1326" s="159"/>
      <c r="CA1326" s="159"/>
      <c r="CB1326" s="159"/>
      <c r="CC1326" s="159"/>
      <c r="CD1326" s="159"/>
    </row>
    <row r="1327" spans="2:82" s="163" customFormat="1" x14ac:dyDescent="0.2">
      <c r="B1327" s="159"/>
      <c r="C1327" s="159"/>
      <c r="D1327" s="159"/>
      <c r="E1327" s="159"/>
      <c r="F1327" s="159"/>
      <c r="G1327" s="159"/>
      <c r="H1327" s="159"/>
      <c r="I1327" s="159"/>
      <c r="J1327" s="159"/>
      <c r="K1327" s="159"/>
      <c r="L1327" s="159"/>
      <c r="M1327" s="159"/>
      <c r="N1327" s="159"/>
      <c r="O1327" s="159"/>
      <c r="P1327" s="159"/>
      <c r="Q1327" s="159"/>
      <c r="R1327" s="159"/>
      <c r="S1327" s="159"/>
      <c r="T1327" s="159"/>
      <c r="U1327" s="159"/>
      <c r="V1327" s="159"/>
      <c r="W1327" s="159"/>
      <c r="X1327" s="159"/>
      <c r="Y1327" s="159"/>
      <c r="Z1327" s="159"/>
      <c r="AA1327" s="159"/>
      <c r="AB1327" s="159"/>
      <c r="AC1327" s="159"/>
      <c r="AD1327" s="159"/>
      <c r="AE1327" s="159"/>
      <c r="AF1327" s="159"/>
      <c r="AG1327" s="159"/>
      <c r="AH1327" s="159"/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159"/>
      <c r="AX1327" s="159"/>
      <c r="AY1327" s="159"/>
      <c r="AZ1327" s="159"/>
      <c r="BA1327" s="159"/>
      <c r="BB1327" s="159"/>
      <c r="BC1327" s="159"/>
      <c r="BD1327" s="159"/>
      <c r="BE1327" s="159"/>
      <c r="BF1327" s="159"/>
      <c r="BG1327" s="159"/>
      <c r="BH1327" s="159"/>
      <c r="BI1327" s="159"/>
      <c r="BJ1327" s="159"/>
      <c r="BK1327" s="159"/>
      <c r="BL1327" s="159"/>
      <c r="BM1327" s="159"/>
      <c r="BN1327" s="159"/>
      <c r="BO1327" s="159"/>
      <c r="BP1327" s="159"/>
      <c r="BQ1327" s="159"/>
      <c r="BR1327" s="159"/>
      <c r="BS1327" s="159"/>
      <c r="BT1327" s="159"/>
      <c r="BU1327" s="159"/>
      <c r="BV1327" s="159"/>
      <c r="BW1327" s="159"/>
      <c r="BX1327" s="159"/>
      <c r="BY1327" s="159"/>
      <c r="BZ1327" s="159"/>
      <c r="CA1327" s="159"/>
      <c r="CB1327" s="159"/>
      <c r="CC1327" s="159"/>
      <c r="CD1327" s="159"/>
    </row>
    <row r="1328" spans="2:82" s="163" customFormat="1" x14ac:dyDescent="0.2">
      <c r="B1328" s="159"/>
      <c r="C1328" s="159"/>
      <c r="D1328" s="159"/>
      <c r="E1328" s="159"/>
      <c r="F1328" s="159"/>
      <c r="G1328" s="159"/>
      <c r="H1328" s="159"/>
      <c r="I1328" s="159"/>
      <c r="J1328" s="159"/>
      <c r="K1328" s="159"/>
      <c r="L1328" s="159"/>
      <c r="M1328" s="159"/>
      <c r="N1328" s="159"/>
      <c r="O1328" s="159"/>
      <c r="P1328" s="159"/>
      <c r="Q1328" s="159"/>
      <c r="R1328" s="159"/>
      <c r="S1328" s="159"/>
      <c r="T1328" s="159"/>
      <c r="U1328" s="159"/>
      <c r="V1328" s="159"/>
      <c r="W1328" s="159"/>
      <c r="X1328" s="159"/>
      <c r="Y1328" s="159"/>
      <c r="Z1328" s="159"/>
      <c r="AA1328" s="159"/>
      <c r="AB1328" s="159"/>
      <c r="AC1328" s="159"/>
      <c r="AD1328" s="159"/>
      <c r="AE1328" s="159"/>
      <c r="AF1328" s="159"/>
      <c r="AG1328" s="159"/>
      <c r="AH1328" s="159"/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159"/>
      <c r="AX1328" s="159"/>
      <c r="AY1328" s="159"/>
      <c r="AZ1328" s="159"/>
      <c r="BA1328" s="159"/>
      <c r="BB1328" s="159"/>
      <c r="BC1328" s="159"/>
      <c r="BD1328" s="159"/>
      <c r="BE1328" s="159"/>
      <c r="BF1328" s="159"/>
      <c r="BG1328" s="159"/>
      <c r="BH1328" s="159"/>
      <c r="BI1328" s="159"/>
      <c r="BJ1328" s="159"/>
      <c r="BK1328" s="159"/>
      <c r="BL1328" s="159"/>
      <c r="BM1328" s="159"/>
      <c r="BN1328" s="159"/>
      <c r="BO1328" s="159"/>
      <c r="BP1328" s="159"/>
      <c r="BQ1328" s="159"/>
      <c r="BR1328" s="159"/>
      <c r="BS1328" s="159"/>
      <c r="BT1328" s="159"/>
      <c r="BU1328" s="159"/>
      <c r="BV1328" s="159"/>
      <c r="BW1328" s="159"/>
      <c r="BX1328" s="159"/>
      <c r="BY1328" s="159"/>
      <c r="BZ1328" s="159"/>
      <c r="CA1328" s="159"/>
      <c r="CB1328" s="159"/>
      <c r="CC1328" s="159"/>
      <c r="CD1328" s="159"/>
    </row>
    <row r="1329" spans="2:82" s="163" customFormat="1" x14ac:dyDescent="0.2">
      <c r="B1329" s="159"/>
      <c r="C1329" s="159"/>
      <c r="D1329" s="159"/>
      <c r="E1329" s="159"/>
      <c r="F1329" s="159"/>
      <c r="G1329" s="159"/>
      <c r="H1329" s="159"/>
      <c r="I1329" s="159"/>
      <c r="J1329" s="159"/>
      <c r="K1329" s="159"/>
      <c r="L1329" s="159"/>
      <c r="M1329" s="159"/>
      <c r="N1329" s="159"/>
      <c r="O1329" s="159"/>
      <c r="P1329" s="159"/>
      <c r="Q1329" s="159"/>
      <c r="R1329" s="159"/>
      <c r="S1329" s="159"/>
      <c r="T1329" s="159"/>
      <c r="U1329" s="159"/>
      <c r="V1329" s="159"/>
      <c r="W1329" s="159"/>
      <c r="X1329" s="159"/>
      <c r="Y1329" s="159"/>
      <c r="Z1329" s="159"/>
      <c r="AA1329" s="159"/>
      <c r="AB1329" s="159"/>
      <c r="AC1329" s="159"/>
      <c r="AD1329" s="159"/>
      <c r="AE1329" s="159"/>
      <c r="AF1329" s="159"/>
      <c r="AG1329" s="159"/>
      <c r="AH1329" s="159"/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159"/>
      <c r="AX1329" s="159"/>
      <c r="AY1329" s="159"/>
      <c r="AZ1329" s="159"/>
      <c r="BA1329" s="159"/>
      <c r="BB1329" s="159"/>
      <c r="BC1329" s="159"/>
      <c r="BD1329" s="159"/>
      <c r="BE1329" s="159"/>
      <c r="BF1329" s="159"/>
      <c r="BG1329" s="159"/>
      <c r="BH1329" s="159"/>
      <c r="BI1329" s="159"/>
      <c r="BJ1329" s="159"/>
      <c r="BK1329" s="159"/>
      <c r="BL1329" s="159"/>
      <c r="BM1329" s="159"/>
      <c r="BN1329" s="159"/>
      <c r="BO1329" s="159"/>
      <c r="BP1329" s="159"/>
      <c r="BQ1329" s="159"/>
      <c r="BR1329" s="159"/>
      <c r="BS1329" s="159"/>
      <c r="BT1329" s="159"/>
      <c r="BU1329" s="159"/>
      <c r="BV1329" s="159"/>
      <c r="BW1329" s="159"/>
      <c r="BX1329" s="159"/>
      <c r="BY1329" s="159"/>
      <c r="BZ1329" s="159"/>
      <c r="CA1329" s="159"/>
      <c r="CB1329" s="159"/>
      <c r="CC1329" s="159"/>
      <c r="CD1329" s="159"/>
    </row>
    <row r="1330" spans="2:82" s="163" customFormat="1" x14ac:dyDescent="0.2">
      <c r="B1330" s="159"/>
      <c r="C1330" s="159"/>
      <c r="D1330" s="159"/>
      <c r="E1330" s="159"/>
      <c r="F1330" s="159"/>
      <c r="G1330" s="159"/>
      <c r="H1330" s="159"/>
      <c r="I1330" s="159"/>
      <c r="J1330" s="159"/>
      <c r="K1330" s="159"/>
      <c r="L1330" s="159"/>
      <c r="M1330" s="159"/>
      <c r="N1330" s="159"/>
      <c r="O1330" s="159"/>
      <c r="P1330" s="159"/>
      <c r="Q1330" s="159"/>
      <c r="R1330" s="159"/>
      <c r="S1330" s="159"/>
      <c r="T1330" s="159"/>
      <c r="U1330" s="159"/>
      <c r="V1330" s="159"/>
      <c r="W1330" s="159"/>
      <c r="X1330" s="159"/>
      <c r="Y1330" s="159"/>
      <c r="Z1330" s="159"/>
      <c r="AA1330" s="159"/>
      <c r="AB1330" s="159"/>
      <c r="AC1330" s="159"/>
      <c r="AD1330" s="159"/>
      <c r="AE1330" s="159"/>
      <c r="AF1330" s="159"/>
      <c r="AG1330" s="159"/>
      <c r="AH1330" s="159"/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159"/>
      <c r="AX1330" s="159"/>
      <c r="AY1330" s="159"/>
      <c r="AZ1330" s="159"/>
      <c r="BA1330" s="159"/>
      <c r="BB1330" s="159"/>
      <c r="BC1330" s="159"/>
      <c r="BD1330" s="159"/>
      <c r="BE1330" s="159"/>
      <c r="BF1330" s="159"/>
      <c r="BG1330" s="159"/>
      <c r="BH1330" s="159"/>
      <c r="BI1330" s="159"/>
      <c r="BJ1330" s="159"/>
      <c r="BK1330" s="159"/>
      <c r="BL1330" s="159"/>
      <c r="BM1330" s="159"/>
      <c r="BN1330" s="159"/>
      <c r="BO1330" s="159"/>
      <c r="BP1330" s="159"/>
      <c r="BQ1330" s="159"/>
      <c r="BR1330" s="159"/>
      <c r="BS1330" s="159"/>
      <c r="BT1330" s="159"/>
      <c r="BU1330" s="159"/>
      <c r="BV1330" s="159"/>
      <c r="BW1330" s="159"/>
      <c r="BX1330" s="159"/>
      <c r="BY1330" s="159"/>
      <c r="BZ1330" s="159"/>
      <c r="CA1330" s="159"/>
      <c r="CB1330" s="159"/>
      <c r="CC1330" s="159"/>
      <c r="CD1330" s="159"/>
    </row>
    <row r="1331" spans="2:82" s="163" customFormat="1" x14ac:dyDescent="0.2">
      <c r="B1331" s="159"/>
      <c r="C1331" s="159"/>
      <c r="D1331" s="159"/>
      <c r="E1331" s="159"/>
      <c r="F1331" s="159"/>
      <c r="G1331" s="159"/>
      <c r="H1331" s="159"/>
      <c r="I1331" s="159"/>
      <c r="J1331" s="159"/>
      <c r="K1331" s="159"/>
      <c r="L1331" s="159"/>
      <c r="M1331" s="159"/>
      <c r="N1331" s="159"/>
      <c r="O1331" s="159"/>
      <c r="P1331" s="159"/>
      <c r="Q1331" s="159"/>
      <c r="R1331" s="159"/>
      <c r="S1331" s="159"/>
      <c r="T1331" s="159"/>
      <c r="U1331" s="159"/>
      <c r="V1331" s="159"/>
      <c r="W1331" s="159"/>
      <c r="X1331" s="159"/>
      <c r="Y1331" s="159"/>
      <c r="Z1331" s="159"/>
      <c r="AA1331" s="159"/>
      <c r="AB1331" s="159"/>
      <c r="AC1331" s="159"/>
      <c r="AD1331" s="159"/>
      <c r="AE1331" s="159"/>
      <c r="AF1331" s="159"/>
      <c r="AG1331" s="159"/>
      <c r="AH1331" s="159"/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159"/>
      <c r="AX1331" s="159"/>
      <c r="AY1331" s="159"/>
      <c r="AZ1331" s="159"/>
      <c r="BA1331" s="159"/>
      <c r="BB1331" s="159"/>
      <c r="BC1331" s="159"/>
      <c r="BD1331" s="159"/>
      <c r="BE1331" s="159"/>
      <c r="BF1331" s="159"/>
      <c r="BG1331" s="159"/>
      <c r="BH1331" s="159"/>
      <c r="BI1331" s="159"/>
      <c r="BJ1331" s="159"/>
      <c r="BK1331" s="159"/>
      <c r="BL1331" s="159"/>
      <c r="BM1331" s="159"/>
      <c r="BN1331" s="159"/>
      <c r="BO1331" s="159"/>
      <c r="BP1331" s="159"/>
      <c r="BQ1331" s="159"/>
      <c r="BR1331" s="159"/>
      <c r="BS1331" s="159"/>
      <c r="BT1331" s="159"/>
      <c r="BU1331" s="159"/>
      <c r="BV1331" s="159"/>
      <c r="BW1331" s="159"/>
      <c r="BX1331" s="159"/>
      <c r="BY1331" s="159"/>
      <c r="BZ1331" s="159"/>
      <c r="CA1331" s="159"/>
      <c r="CB1331" s="159"/>
      <c r="CC1331" s="159"/>
      <c r="CD1331" s="159"/>
    </row>
    <row r="1332" spans="2:82" s="163" customFormat="1" x14ac:dyDescent="0.2">
      <c r="B1332" s="159"/>
      <c r="C1332" s="159"/>
      <c r="D1332" s="159"/>
      <c r="E1332" s="159"/>
      <c r="F1332" s="159"/>
      <c r="G1332" s="159"/>
      <c r="H1332" s="159"/>
      <c r="I1332" s="159"/>
      <c r="J1332" s="159"/>
      <c r="K1332" s="159"/>
      <c r="L1332" s="159"/>
      <c r="M1332" s="159"/>
      <c r="N1332" s="159"/>
      <c r="O1332" s="159"/>
      <c r="P1332" s="159"/>
      <c r="Q1332" s="159"/>
      <c r="R1332" s="159"/>
      <c r="S1332" s="159"/>
      <c r="T1332" s="159"/>
      <c r="U1332" s="159"/>
      <c r="V1332" s="159"/>
      <c r="W1332" s="159"/>
      <c r="X1332" s="159"/>
      <c r="Y1332" s="159"/>
      <c r="Z1332" s="159"/>
      <c r="AA1332" s="159"/>
      <c r="AB1332" s="159"/>
      <c r="AC1332" s="159"/>
      <c r="AD1332" s="159"/>
      <c r="AE1332" s="159"/>
      <c r="AF1332" s="159"/>
      <c r="AG1332" s="159"/>
      <c r="AH1332" s="159"/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159"/>
      <c r="AX1332" s="159"/>
      <c r="AY1332" s="159"/>
      <c r="AZ1332" s="159"/>
      <c r="BA1332" s="159"/>
      <c r="BB1332" s="159"/>
      <c r="BC1332" s="159"/>
      <c r="BD1332" s="159"/>
      <c r="BE1332" s="159"/>
      <c r="BF1332" s="159"/>
      <c r="BG1332" s="159"/>
      <c r="BH1332" s="159"/>
      <c r="BI1332" s="159"/>
      <c r="BJ1332" s="159"/>
      <c r="BK1332" s="159"/>
      <c r="BL1332" s="159"/>
      <c r="BM1332" s="159"/>
      <c r="BN1332" s="159"/>
      <c r="BO1332" s="159"/>
      <c r="BP1332" s="159"/>
      <c r="BQ1332" s="159"/>
      <c r="BR1332" s="159"/>
      <c r="BS1332" s="159"/>
      <c r="BT1332" s="159"/>
      <c r="BU1332" s="159"/>
      <c r="BV1332" s="159"/>
      <c r="BW1332" s="159"/>
      <c r="BX1332" s="159"/>
      <c r="BY1332" s="159"/>
      <c r="BZ1332" s="159"/>
      <c r="CA1332" s="159"/>
      <c r="CB1332" s="159"/>
      <c r="CC1332" s="159"/>
      <c r="CD1332" s="159"/>
    </row>
    <row r="1333" spans="2:82" s="163" customFormat="1" x14ac:dyDescent="0.2">
      <c r="B1333" s="159"/>
      <c r="C1333" s="159"/>
      <c r="D1333" s="159"/>
      <c r="E1333" s="159"/>
      <c r="F1333" s="159"/>
      <c r="G1333" s="159"/>
      <c r="H1333" s="159"/>
      <c r="I1333" s="159"/>
      <c r="J1333" s="159"/>
      <c r="K1333" s="159"/>
      <c r="L1333" s="159"/>
      <c r="M1333" s="159"/>
      <c r="N1333" s="159"/>
      <c r="O1333" s="159"/>
      <c r="P1333" s="159"/>
      <c r="Q1333" s="159"/>
      <c r="R1333" s="159"/>
      <c r="S1333" s="159"/>
      <c r="T1333" s="159"/>
      <c r="U1333" s="159"/>
      <c r="V1333" s="159"/>
      <c r="W1333" s="159"/>
      <c r="X1333" s="159"/>
      <c r="Y1333" s="159"/>
      <c r="Z1333" s="159"/>
      <c r="AA1333" s="159"/>
      <c r="AB1333" s="159"/>
      <c r="AC1333" s="159"/>
      <c r="AD1333" s="159"/>
      <c r="AE1333" s="159"/>
      <c r="AF1333" s="159"/>
      <c r="AG1333" s="159"/>
      <c r="AH1333" s="159"/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159"/>
      <c r="AX1333" s="159"/>
      <c r="AY1333" s="159"/>
      <c r="AZ1333" s="159"/>
      <c r="BA1333" s="159"/>
      <c r="BB1333" s="159"/>
      <c r="BC1333" s="159"/>
      <c r="BD1333" s="159"/>
      <c r="BE1333" s="159"/>
      <c r="BF1333" s="159"/>
      <c r="BG1333" s="159"/>
      <c r="BH1333" s="159"/>
      <c r="BI1333" s="159"/>
      <c r="BJ1333" s="159"/>
      <c r="BK1333" s="159"/>
      <c r="BL1333" s="159"/>
      <c r="BM1333" s="159"/>
      <c r="BN1333" s="159"/>
      <c r="BO1333" s="159"/>
      <c r="BP1333" s="159"/>
      <c r="BQ1333" s="159"/>
      <c r="BR1333" s="159"/>
      <c r="BS1333" s="159"/>
      <c r="BT1333" s="159"/>
      <c r="BU1333" s="159"/>
      <c r="BV1333" s="159"/>
      <c r="BW1333" s="159"/>
      <c r="BX1333" s="159"/>
      <c r="BY1333" s="159"/>
      <c r="BZ1333" s="159"/>
      <c r="CA1333" s="159"/>
      <c r="CB1333" s="159"/>
      <c r="CC1333" s="159"/>
      <c r="CD1333" s="159"/>
    </row>
    <row r="1334" spans="2:82" s="163" customFormat="1" x14ac:dyDescent="0.2">
      <c r="B1334" s="159"/>
      <c r="C1334" s="159"/>
      <c r="D1334" s="159"/>
      <c r="E1334" s="159"/>
      <c r="F1334" s="159"/>
      <c r="G1334" s="159"/>
      <c r="H1334" s="159"/>
      <c r="I1334" s="159"/>
      <c r="J1334" s="159"/>
      <c r="K1334" s="159"/>
      <c r="L1334" s="159"/>
      <c r="M1334" s="159"/>
      <c r="N1334" s="159"/>
      <c r="O1334" s="159"/>
      <c r="P1334" s="159"/>
      <c r="Q1334" s="159"/>
      <c r="R1334" s="159"/>
      <c r="S1334" s="159"/>
      <c r="T1334" s="159"/>
      <c r="U1334" s="159"/>
      <c r="V1334" s="159"/>
      <c r="W1334" s="159"/>
      <c r="X1334" s="159"/>
      <c r="Y1334" s="159"/>
      <c r="Z1334" s="159"/>
      <c r="AA1334" s="159"/>
      <c r="AB1334" s="159"/>
      <c r="AC1334" s="159"/>
      <c r="AD1334" s="159"/>
      <c r="AE1334" s="159"/>
      <c r="AF1334" s="159"/>
      <c r="AG1334" s="159"/>
      <c r="AH1334" s="159"/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159"/>
      <c r="AX1334" s="159"/>
      <c r="AY1334" s="159"/>
      <c r="AZ1334" s="159"/>
      <c r="BA1334" s="159"/>
      <c r="BB1334" s="159"/>
      <c r="BC1334" s="159"/>
      <c r="BD1334" s="159"/>
      <c r="BE1334" s="159"/>
      <c r="BF1334" s="159"/>
      <c r="BG1334" s="159"/>
      <c r="BH1334" s="159"/>
      <c r="BI1334" s="159"/>
      <c r="BJ1334" s="159"/>
      <c r="BK1334" s="159"/>
      <c r="BL1334" s="159"/>
      <c r="BM1334" s="159"/>
      <c r="BN1334" s="159"/>
      <c r="BO1334" s="159"/>
      <c r="BP1334" s="159"/>
      <c r="BQ1334" s="159"/>
      <c r="BR1334" s="159"/>
      <c r="BS1334" s="159"/>
      <c r="BT1334" s="159"/>
      <c r="BU1334" s="159"/>
      <c r="BV1334" s="159"/>
      <c r="BW1334" s="159"/>
      <c r="BX1334" s="159"/>
      <c r="BY1334" s="159"/>
      <c r="BZ1334" s="159"/>
      <c r="CA1334" s="159"/>
      <c r="CB1334" s="159"/>
      <c r="CC1334" s="159"/>
      <c r="CD1334" s="159"/>
    </row>
    <row r="1335" spans="2:82" s="163" customFormat="1" x14ac:dyDescent="0.2">
      <c r="B1335" s="159"/>
      <c r="C1335" s="159"/>
      <c r="D1335" s="159"/>
      <c r="E1335" s="159"/>
      <c r="F1335" s="159"/>
      <c r="G1335" s="159"/>
      <c r="H1335" s="159"/>
      <c r="I1335" s="159"/>
      <c r="J1335" s="159"/>
      <c r="K1335" s="159"/>
      <c r="L1335" s="159"/>
      <c r="M1335" s="159"/>
      <c r="N1335" s="159"/>
      <c r="O1335" s="159"/>
      <c r="P1335" s="159"/>
      <c r="Q1335" s="159"/>
      <c r="R1335" s="159"/>
      <c r="S1335" s="159"/>
      <c r="T1335" s="159"/>
      <c r="U1335" s="159"/>
      <c r="V1335" s="159"/>
      <c r="W1335" s="159"/>
      <c r="X1335" s="159"/>
      <c r="Y1335" s="159"/>
      <c r="Z1335" s="159"/>
      <c r="AA1335" s="159"/>
      <c r="AB1335" s="159"/>
      <c r="AC1335" s="159"/>
      <c r="AD1335" s="159"/>
      <c r="AE1335" s="159"/>
      <c r="AF1335" s="159"/>
      <c r="AG1335" s="159"/>
      <c r="AH1335" s="159"/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159"/>
      <c r="AX1335" s="159"/>
      <c r="AY1335" s="159"/>
      <c r="AZ1335" s="159"/>
      <c r="BA1335" s="159"/>
      <c r="BB1335" s="159"/>
      <c r="BC1335" s="159"/>
      <c r="BD1335" s="159"/>
      <c r="BE1335" s="159"/>
      <c r="BF1335" s="159"/>
      <c r="BG1335" s="159"/>
      <c r="BH1335" s="159"/>
      <c r="BI1335" s="159"/>
      <c r="BJ1335" s="159"/>
      <c r="BK1335" s="159"/>
      <c r="BL1335" s="159"/>
      <c r="BM1335" s="159"/>
      <c r="BN1335" s="159"/>
      <c r="BO1335" s="159"/>
      <c r="BP1335" s="159"/>
      <c r="BQ1335" s="159"/>
      <c r="BR1335" s="159"/>
      <c r="BS1335" s="159"/>
      <c r="BT1335" s="159"/>
      <c r="BU1335" s="159"/>
      <c r="BV1335" s="159"/>
      <c r="BW1335" s="159"/>
      <c r="BX1335" s="159"/>
      <c r="BY1335" s="159"/>
      <c r="BZ1335" s="159"/>
      <c r="CA1335" s="159"/>
      <c r="CB1335" s="159"/>
      <c r="CC1335" s="159"/>
      <c r="CD1335" s="159"/>
    </row>
    <row r="1336" spans="2:82" s="163" customFormat="1" x14ac:dyDescent="0.2">
      <c r="B1336" s="159"/>
      <c r="C1336" s="159"/>
      <c r="D1336" s="159"/>
      <c r="E1336" s="159"/>
      <c r="F1336" s="159"/>
      <c r="G1336" s="159"/>
      <c r="H1336" s="159"/>
      <c r="I1336" s="159"/>
      <c r="J1336" s="159"/>
      <c r="K1336" s="159"/>
      <c r="L1336" s="159"/>
      <c r="M1336" s="159"/>
      <c r="N1336" s="159"/>
      <c r="O1336" s="159"/>
      <c r="P1336" s="159"/>
      <c r="Q1336" s="159"/>
      <c r="R1336" s="159"/>
      <c r="S1336" s="159"/>
      <c r="T1336" s="159"/>
      <c r="U1336" s="159"/>
      <c r="V1336" s="159"/>
      <c r="W1336" s="159"/>
      <c r="X1336" s="159"/>
      <c r="Y1336" s="159"/>
      <c r="Z1336" s="159"/>
      <c r="AA1336" s="159"/>
      <c r="AB1336" s="159"/>
      <c r="AC1336" s="159"/>
      <c r="AD1336" s="159"/>
      <c r="AE1336" s="159"/>
      <c r="AF1336" s="159"/>
      <c r="AG1336" s="159"/>
      <c r="AH1336" s="159"/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159"/>
      <c r="AX1336" s="159"/>
      <c r="AY1336" s="159"/>
      <c r="AZ1336" s="159"/>
      <c r="BA1336" s="159"/>
      <c r="BB1336" s="159"/>
      <c r="BC1336" s="159"/>
      <c r="BD1336" s="159"/>
      <c r="BE1336" s="159"/>
      <c r="BF1336" s="159"/>
      <c r="BG1336" s="159"/>
      <c r="BH1336" s="159"/>
      <c r="BI1336" s="159"/>
      <c r="BJ1336" s="159"/>
      <c r="BK1336" s="159"/>
      <c r="BL1336" s="159"/>
      <c r="BM1336" s="159"/>
      <c r="BN1336" s="159"/>
      <c r="BO1336" s="159"/>
      <c r="BP1336" s="159"/>
      <c r="BQ1336" s="159"/>
      <c r="BR1336" s="159"/>
      <c r="BS1336" s="159"/>
      <c r="BT1336" s="159"/>
      <c r="BU1336" s="159"/>
      <c r="BV1336" s="159"/>
      <c r="BW1336" s="159"/>
      <c r="BX1336" s="159"/>
      <c r="BY1336" s="159"/>
      <c r="BZ1336" s="159"/>
      <c r="CA1336" s="159"/>
      <c r="CB1336" s="159"/>
      <c r="CC1336" s="159"/>
      <c r="CD1336" s="159"/>
    </row>
    <row r="1337" spans="2:82" s="163" customFormat="1" x14ac:dyDescent="0.2">
      <c r="B1337" s="159"/>
      <c r="C1337" s="159"/>
      <c r="D1337" s="159"/>
      <c r="E1337" s="159"/>
      <c r="F1337" s="159"/>
      <c r="G1337" s="159"/>
      <c r="H1337" s="159"/>
      <c r="I1337" s="159"/>
      <c r="J1337" s="159"/>
      <c r="K1337" s="159"/>
      <c r="L1337" s="159"/>
      <c r="M1337" s="159"/>
      <c r="N1337" s="159"/>
      <c r="O1337" s="159"/>
      <c r="P1337" s="159"/>
      <c r="Q1337" s="159"/>
      <c r="R1337" s="159"/>
      <c r="S1337" s="159"/>
      <c r="T1337" s="159"/>
      <c r="U1337" s="159"/>
      <c r="V1337" s="159"/>
      <c r="W1337" s="159"/>
      <c r="X1337" s="159"/>
      <c r="Y1337" s="159"/>
      <c r="Z1337" s="159"/>
      <c r="AA1337" s="159"/>
      <c r="AB1337" s="159"/>
      <c r="AC1337" s="159"/>
      <c r="AD1337" s="159"/>
      <c r="AE1337" s="159"/>
      <c r="AF1337" s="159"/>
      <c r="AG1337" s="159"/>
      <c r="AH1337" s="159"/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159"/>
      <c r="AX1337" s="159"/>
      <c r="AY1337" s="159"/>
      <c r="AZ1337" s="159"/>
      <c r="BA1337" s="159"/>
      <c r="BB1337" s="159"/>
      <c r="BC1337" s="159"/>
      <c r="BD1337" s="159"/>
      <c r="BE1337" s="159"/>
      <c r="BF1337" s="159"/>
      <c r="BG1337" s="159"/>
      <c r="BH1337" s="159"/>
      <c r="BI1337" s="159"/>
      <c r="BJ1337" s="159"/>
      <c r="BK1337" s="159"/>
      <c r="BL1337" s="159"/>
      <c r="BM1337" s="159"/>
      <c r="BN1337" s="159"/>
      <c r="BO1337" s="159"/>
      <c r="BP1337" s="159"/>
      <c r="BQ1337" s="159"/>
      <c r="BR1337" s="159"/>
      <c r="BS1337" s="159"/>
      <c r="BT1337" s="159"/>
      <c r="BU1337" s="159"/>
      <c r="BV1337" s="159"/>
      <c r="BW1337" s="159"/>
      <c r="BX1337" s="159"/>
      <c r="BY1337" s="159"/>
      <c r="BZ1337" s="159"/>
      <c r="CA1337" s="159"/>
      <c r="CB1337" s="159"/>
      <c r="CC1337" s="159"/>
      <c r="CD1337" s="159"/>
    </row>
    <row r="1338" spans="2:82" s="163" customFormat="1" x14ac:dyDescent="0.2">
      <c r="B1338" s="159"/>
      <c r="C1338" s="159"/>
      <c r="D1338" s="159"/>
      <c r="E1338" s="159"/>
      <c r="F1338" s="159"/>
      <c r="G1338" s="159"/>
      <c r="H1338" s="159"/>
      <c r="I1338" s="159"/>
      <c r="J1338" s="159"/>
      <c r="K1338" s="159"/>
      <c r="L1338" s="159"/>
      <c r="M1338" s="159"/>
      <c r="N1338" s="159"/>
      <c r="O1338" s="159"/>
      <c r="P1338" s="159"/>
      <c r="Q1338" s="159"/>
      <c r="R1338" s="159"/>
      <c r="S1338" s="159"/>
      <c r="T1338" s="159"/>
      <c r="U1338" s="159"/>
      <c r="V1338" s="159"/>
      <c r="W1338" s="159"/>
      <c r="X1338" s="159"/>
      <c r="Y1338" s="159"/>
      <c r="Z1338" s="159"/>
      <c r="AA1338" s="159"/>
      <c r="AB1338" s="159"/>
      <c r="AC1338" s="159"/>
      <c r="AD1338" s="159"/>
      <c r="AE1338" s="159"/>
      <c r="AF1338" s="159"/>
      <c r="AG1338" s="159"/>
      <c r="AH1338" s="159"/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159"/>
      <c r="AX1338" s="159"/>
      <c r="AY1338" s="159"/>
      <c r="AZ1338" s="159"/>
      <c r="BA1338" s="159"/>
      <c r="BB1338" s="159"/>
      <c r="BC1338" s="159"/>
      <c r="BD1338" s="159"/>
      <c r="BE1338" s="159"/>
      <c r="BF1338" s="159"/>
      <c r="BG1338" s="159"/>
      <c r="BH1338" s="159"/>
      <c r="BI1338" s="159"/>
      <c r="BJ1338" s="159"/>
      <c r="BK1338" s="159"/>
      <c r="BL1338" s="159"/>
      <c r="BM1338" s="159"/>
      <c r="BN1338" s="159"/>
      <c r="BO1338" s="159"/>
      <c r="BP1338" s="159"/>
      <c r="BQ1338" s="159"/>
      <c r="BR1338" s="159"/>
      <c r="BS1338" s="159"/>
      <c r="BT1338" s="159"/>
      <c r="BU1338" s="159"/>
      <c r="BV1338" s="159"/>
      <c r="BW1338" s="159"/>
      <c r="BX1338" s="159"/>
      <c r="BY1338" s="159"/>
      <c r="BZ1338" s="159"/>
      <c r="CA1338" s="159"/>
      <c r="CB1338" s="159"/>
      <c r="CC1338" s="159"/>
      <c r="CD1338" s="159"/>
    </row>
    <row r="1339" spans="2:82" s="163" customFormat="1" x14ac:dyDescent="0.2">
      <c r="B1339" s="159"/>
      <c r="C1339" s="159"/>
      <c r="D1339" s="159"/>
      <c r="E1339" s="159"/>
      <c r="F1339" s="159"/>
      <c r="G1339" s="159"/>
      <c r="H1339" s="159"/>
      <c r="I1339" s="159"/>
      <c r="J1339" s="159"/>
      <c r="K1339" s="159"/>
      <c r="L1339" s="159"/>
      <c r="M1339" s="159"/>
      <c r="N1339" s="159"/>
      <c r="O1339" s="159"/>
      <c r="P1339" s="159"/>
      <c r="Q1339" s="159"/>
      <c r="R1339" s="159"/>
      <c r="S1339" s="159"/>
      <c r="T1339" s="159"/>
      <c r="U1339" s="159"/>
      <c r="V1339" s="159"/>
      <c r="W1339" s="159"/>
      <c r="X1339" s="159"/>
      <c r="Y1339" s="159"/>
      <c r="Z1339" s="159"/>
      <c r="AA1339" s="159"/>
      <c r="AB1339" s="159"/>
      <c r="AC1339" s="159"/>
      <c r="AD1339" s="159"/>
      <c r="AE1339" s="159"/>
      <c r="AF1339" s="159"/>
      <c r="AG1339" s="159"/>
      <c r="AH1339" s="159"/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159"/>
      <c r="AX1339" s="159"/>
      <c r="AY1339" s="159"/>
      <c r="AZ1339" s="159"/>
      <c r="BA1339" s="159"/>
      <c r="BB1339" s="159"/>
      <c r="BC1339" s="159"/>
      <c r="BD1339" s="159"/>
      <c r="BE1339" s="159"/>
      <c r="BF1339" s="159"/>
      <c r="BG1339" s="159"/>
      <c r="BH1339" s="159"/>
      <c r="BI1339" s="159"/>
      <c r="BJ1339" s="159"/>
      <c r="BK1339" s="159"/>
      <c r="BL1339" s="159"/>
      <c r="BM1339" s="159"/>
      <c r="BN1339" s="159"/>
      <c r="BO1339" s="159"/>
      <c r="BP1339" s="159"/>
      <c r="BQ1339" s="159"/>
      <c r="BR1339" s="159"/>
      <c r="BS1339" s="159"/>
      <c r="BT1339" s="159"/>
      <c r="BU1339" s="159"/>
      <c r="BV1339" s="159"/>
      <c r="BW1339" s="159"/>
      <c r="BX1339" s="159"/>
      <c r="BY1339" s="159"/>
      <c r="BZ1339" s="159"/>
      <c r="CA1339" s="159"/>
      <c r="CB1339" s="159"/>
      <c r="CC1339" s="159"/>
      <c r="CD1339" s="159"/>
    </row>
    <row r="1340" spans="2:82" s="163" customFormat="1" x14ac:dyDescent="0.2">
      <c r="B1340" s="159"/>
      <c r="C1340" s="159"/>
      <c r="D1340" s="159"/>
      <c r="E1340" s="159"/>
      <c r="F1340" s="159"/>
      <c r="G1340" s="159"/>
      <c r="H1340" s="159"/>
      <c r="I1340" s="159"/>
      <c r="J1340" s="159"/>
      <c r="K1340" s="159"/>
      <c r="L1340" s="159"/>
      <c r="M1340" s="159"/>
      <c r="N1340" s="159"/>
      <c r="O1340" s="159"/>
      <c r="P1340" s="159"/>
      <c r="Q1340" s="159"/>
      <c r="R1340" s="159"/>
      <c r="S1340" s="159"/>
      <c r="T1340" s="159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159"/>
      <c r="BN1340" s="159"/>
      <c r="BO1340" s="159"/>
      <c r="BP1340" s="159"/>
      <c r="BQ1340" s="159"/>
      <c r="BR1340" s="159"/>
      <c r="BS1340" s="159"/>
      <c r="BT1340" s="159"/>
      <c r="BU1340" s="159"/>
      <c r="BV1340" s="159"/>
      <c r="BW1340" s="159"/>
      <c r="BX1340" s="159"/>
      <c r="BY1340" s="159"/>
      <c r="BZ1340" s="159"/>
      <c r="CA1340" s="159"/>
      <c r="CB1340" s="159"/>
      <c r="CC1340" s="159"/>
      <c r="CD1340" s="159"/>
    </row>
    <row r="1341" spans="2:82" s="163" customFormat="1" x14ac:dyDescent="0.2">
      <c r="B1341" s="159"/>
      <c r="C1341" s="159"/>
      <c r="D1341" s="159"/>
      <c r="E1341" s="159"/>
      <c r="F1341" s="159"/>
      <c r="G1341" s="159"/>
      <c r="H1341" s="159"/>
      <c r="I1341" s="159"/>
      <c r="J1341" s="159"/>
      <c r="K1341" s="159"/>
      <c r="L1341" s="159"/>
      <c r="M1341" s="159"/>
      <c r="N1341" s="159"/>
      <c r="O1341" s="159"/>
      <c r="P1341" s="159"/>
      <c r="Q1341" s="159"/>
      <c r="R1341" s="159"/>
      <c r="S1341" s="159"/>
      <c r="T1341" s="159"/>
      <c r="U1341" s="159"/>
      <c r="V1341" s="159"/>
      <c r="W1341" s="159"/>
      <c r="X1341" s="159"/>
      <c r="Y1341" s="159"/>
      <c r="Z1341" s="159"/>
      <c r="AA1341" s="159"/>
      <c r="AB1341" s="159"/>
      <c r="AC1341" s="159"/>
      <c r="AD1341" s="159"/>
      <c r="AE1341" s="159"/>
      <c r="AF1341" s="159"/>
      <c r="AG1341" s="159"/>
      <c r="AH1341" s="159"/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159"/>
      <c r="AX1341" s="159"/>
      <c r="AY1341" s="159"/>
      <c r="AZ1341" s="159"/>
      <c r="BA1341" s="159"/>
      <c r="BB1341" s="159"/>
      <c r="BC1341" s="159"/>
      <c r="BD1341" s="159"/>
      <c r="BE1341" s="159"/>
      <c r="BF1341" s="159"/>
      <c r="BG1341" s="159"/>
      <c r="BH1341" s="159"/>
      <c r="BI1341" s="159"/>
      <c r="BJ1341" s="159"/>
      <c r="BK1341" s="159"/>
      <c r="BL1341" s="159"/>
      <c r="BM1341" s="159"/>
      <c r="BN1341" s="159"/>
      <c r="BO1341" s="159"/>
      <c r="BP1341" s="159"/>
      <c r="BQ1341" s="159"/>
      <c r="BR1341" s="159"/>
      <c r="BS1341" s="159"/>
      <c r="BT1341" s="159"/>
      <c r="BU1341" s="159"/>
      <c r="BV1341" s="159"/>
      <c r="BW1341" s="159"/>
      <c r="BX1341" s="159"/>
      <c r="BY1341" s="159"/>
      <c r="BZ1341" s="159"/>
      <c r="CA1341" s="159"/>
      <c r="CB1341" s="159"/>
      <c r="CC1341" s="159"/>
      <c r="CD1341" s="159"/>
    </row>
    <row r="1342" spans="2:82" s="163" customFormat="1" x14ac:dyDescent="0.2">
      <c r="B1342" s="159"/>
      <c r="C1342" s="159"/>
      <c r="D1342" s="159"/>
      <c r="E1342" s="159"/>
      <c r="F1342" s="159"/>
      <c r="G1342" s="159"/>
      <c r="H1342" s="159"/>
      <c r="I1342" s="159"/>
      <c r="J1342" s="159"/>
      <c r="K1342" s="159"/>
      <c r="L1342" s="159"/>
      <c r="M1342" s="159"/>
      <c r="N1342" s="159"/>
      <c r="O1342" s="159"/>
      <c r="P1342" s="159"/>
      <c r="Q1342" s="159"/>
      <c r="R1342" s="159"/>
      <c r="S1342" s="159"/>
      <c r="T1342" s="159"/>
      <c r="U1342" s="159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  <c r="AH1342" s="159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159"/>
      <c r="BN1342" s="159"/>
      <c r="BO1342" s="159"/>
      <c r="BP1342" s="159"/>
      <c r="BQ1342" s="159"/>
      <c r="BR1342" s="159"/>
      <c r="BS1342" s="159"/>
      <c r="BT1342" s="159"/>
      <c r="BU1342" s="159"/>
      <c r="BV1342" s="159"/>
      <c r="BW1342" s="159"/>
      <c r="BX1342" s="159"/>
      <c r="BY1342" s="159"/>
      <c r="BZ1342" s="159"/>
      <c r="CA1342" s="159"/>
      <c r="CB1342" s="159"/>
      <c r="CC1342" s="159"/>
      <c r="CD1342" s="159"/>
    </row>
    <row r="1343" spans="2:82" s="163" customFormat="1" x14ac:dyDescent="0.2">
      <c r="B1343" s="159"/>
      <c r="C1343" s="159"/>
      <c r="D1343" s="159"/>
      <c r="E1343" s="159"/>
      <c r="F1343" s="159"/>
      <c r="G1343" s="159"/>
      <c r="H1343" s="159"/>
      <c r="I1343" s="159"/>
      <c r="J1343" s="159"/>
      <c r="K1343" s="159"/>
      <c r="L1343" s="159"/>
      <c r="M1343" s="159"/>
      <c r="N1343" s="159"/>
      <c r="O1343" s="159"/>
      <c r="P1343" s="159"/>
      <c r="Q1343" s="159"/>
      <c r="R1343" s="159"/>
      <c r="S1343" s="159"/>
      <c r="T1343" s="159"/>
      <c r="U1343" s="159"/>
      <c r="V1343" s="159"/>
      <c r="W1343" s="159"/>
      <c r="X1343" s="159"/>
      <c r="Y1343" s="159"/>
      <c r="Z1343" s="159"/>
      <c r="AA1343" s="159"/>
      <c r="AB1343" s="159"/>
      <c r="AC1343" s="159"/>
      <c r="AD1343" s="159"/>
      <c r="AE1343" s="159"/>
      <c r="AF1343" s="159"/>
      <c r="AG1343" s="159"/>
      <c r="AH1343" s="159"/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159"/>
      <c r="AX1343" s="159"/>
      <c r="AY1343" s="159"/>
      <c r="AZ1343" s="159"/>
      <c r="BA1343" s="159"/>
      <c r="BB1343" s="159"/>
      <c r="BC1343" s="159"/>
      <c r="BD1343" s="159"/>
      <c r="BE1343" s="159"/>
      <c r="BF1343" s="159"/>
      <c r="BG1343" s="159"/>
      <c r="BH1343" s="159"/>
      <c r="BI1343" s="159"/>
      <c r="BJ1343" s="159"/>
      <c r="BK1343" s="159"/>
      <c r="BL1343" s="159"/>
      <c r="BM1343" s="159"/>
      <c r="BN1343" s="159"/>
      <c r="BO1343" s="159"/>
      <c r="BP1343" s="159"/>
      <c r="BQ1343" s="159"/>
      <c r="BR1343" s="159"/>
      <c r="BS1343" s="159"/>
      <c r="BT1343" s="159"/>
      <c r="BU1343" s="159"/>
      <c r="BV1343" s="159"/>
      <c r="BW1343" s="159"/>
      <c r="BX1343" s="159"/>
      <c r="BY1343" s="159"/>
      <c r="BZ1343" s="159"/>
      <c r="CA1343" s="159"/>
      <c r="CB1343" s="159"/>
      <c r="CC1343" s="159"/>
      <c r="CD1343" s="159"/>
    </row>
    <row r="1344" spans="2:82" s="163" customFormat="1" x14ac:dyDescent="0.2">
      <c r="B1344" s="159"/>
      <c r="C1344" s="159"/>
      <c r="D1344" s="159"/>
      <c r="E1344" s="159"/>
      <c r="F1344" s="159"/>
      <c r="G1344" s="159"/>
      <c r="H1344" s="159"/>
      <c r="I1344" s="159"/>
      <c r="J1344" s="159"/>
      <c r="K1344" s="159"/>
      <c r="L1344" s="159"/>
      <c r="M1344" s="159"/>
      <c r="N1344" s="159"/>
      <c r="O1344" s="159"/>
      <c r="P1344" s="159"/>
      <c r="Q1344" s="159"/>
      <c r="R1344" s="159"/>
      <c r="S1344" s="159"/>
      <c r="T1344" s="159"/>
      <c r="U1344" s="159"/>
      <c r="V1344" s="159"/>
      <c r="W1344" s="159"/>
      <c r="X1344" s="159"/>
      <c r="Y1344" s="159"/>
      <c r="Z1344" s="159"/>
      <c r="AA1344" s="159"/>
      <c r="AB1344" s="159"/>
      <c r="AC1344" s="159"/>
      <c r="AD1344" s="159"/>
      <c r="AE1344" s="159"/>
      <c r="AF1344" s="159"/>
      <c r="AG1344" s="159"/>
      <c r="AH1344" s="159"/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159"/>
      <c r="AX1344" s="159"/>
      <c r="AY1344" s="159"/>
      <c r="AZ1344" s="159"/>
      <c r="BA1344" s="159"/>
      <c r="BB1344" s="159"/>
      <c r="BC1344" s="159"/>
      <c r="BD1344" s="159"/>
      <c r="BE1344" s="159"/>
      <c r="BF1344" s="159"/>
      <c r="BG1344" s="159"/>
      <c r="BH1344" s="159"/>
      <c r="BI1344" s="159"/>
      <c r="BJ1344" s="159"/>
      <c r="BK1344" s="159"/>
      <c r="BL1344" s="159"/>
      <c r="BM1344" s="159"/>
      <c r="BN1344" s="159"/>
      <c r="BO1344" s="159"/>
      <c r="BP1344" s="159"/>
      <c r="BQ1344" s="159"/>
      <c r="BR1344" s="159"/>
      <c r="BS1344" s="159"/>
      <c r="BT1344" s="159"/>
      <c r="BU1344" s="159"/>
      <c r="BV1344" s="159"/>
      <c r="BW1344" s="159"/>
      <c r="BX1344" s="159"/>
      <c r="BY1344" s="159"/>
      <c r="BZ1344" s="159"/>
      <c r="CA1344" s="159"/>
      <c r="CB1344" s="159"/>
      <c r="CC1344" s="159"/>
      <c r="CD1344" s="159"/>
    </row>
    <row r="1345" spans="2:82" s="163" customFormat="1" x14ac:dyDescent="0.2">
      <c r="B1345" s="159"/>
      <c r="C1345" s="159"/>
      <c r="D1345" s="159"/>
      <c r="E1345" s="159"/>
      <c r="F1345" s="159"/>
      <c r="G1345" s="159"/>
      <c r="H1345" s="159"/>
      <c r="I1345" s="159"/>
      <c r="J1345" s="159"/>
      <c r="K1345" s="159"/>
      <c r="L1345" s="159"/>
      <c r="M1345" s="159"/>
      <c r="N1345" s="159"/>
      <c r="O1345" s="159"/>
      <c r="P1345" s="159"/>
      <c r="Q1345" s="159"/>
      <c r="R1345" s="159"/>
      <c r="S1345" s="159"/>
      <c r="T1345" s="159"/>
      <c r="U1345" s="159"/>
      <c r="V1345" s="159"/>
      <c r="W1345" s="159"/>
      <c r="X1345" s="159"/>
      <c r="Y1345" s="159"/>
      <c r="Z1345" s="159"/>
      <c r="AA1345" s="159"/>
      <c r="AB1345" s="159"/>
      <c r="AC1345" s="159"/>
      <c r="AD1345" s="159"/>
      <c r="AE1345" s="159"/>
      <c r="AF1345" s="159"/>
      <c r="AG1345" s="159"/>
      <c r="AH1345" s="159"/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159"/>
      <c r="AX1345" s="159"/>
      <c r="AY1345" s="159"/>
      <c r="AZ1345" s="159"/>
      <c r="BA1345" s="159"/>
      <c r="BB1345" s="159"/>
      <c r="BC1345" s="159"/>
      <c r="BD1345" s="159"/>
      <c r="BE1345" s="159"/>
      <c r="BF1345" s="159"/>
      <c r="BG1345" s="159"/>
      <c r="BH1345" s="159"/>
      <c r="BI1345" s="159"/>
      <c r="BJ1345" s="159"/>
      <c r="BK1345" s="159"/>
      <c r="BL1345" s="159"/>
      <c r="BM1345" s="159"/>
      <c r="BN1345" s="159"/>
      <c r="BO1345" s="159"/>
      <c r="BP1345" s="159"/>
      <c r="BQ1345" s="159"/>
      <c r="BR1345" s="159"/>
      <c r="BS1345" s="159"/>
      <c r="BT1345" s="159"/>
      <c r="BU1345" s="159"/>
      <c r="BV1345" s="159"/>
      <c r="BW1345" s="159"/>
      <c r="BX1345" s="159"/>
      <c r="BY1345" s="159"/>
      <c r="BZ1345" s="159"/>
      <c r="CA1345" s="159"/>
      <c r="CB1345" s="159"/>
      <c r="CC1345" s="159"/>
      <c r="CD1345" s="159"/>
    </row>
    <row r="1346" spans="2:82" s="163" customFormat="1" x14ac:dyDescent="0.2">
      <c r="B1346" s="159"/>
      <c r="C1346" s="159"/>
      <c r="D1346" s="159"/>
      <c r="E1346" s="159"/>
      <c r="F1346" s="159"/>
      <c r="G1346" s="159"/>
      <c r="H1346" s="159"/>
      <c r="I1346" s="159"/>
      <c r="J1346" s="159"/>
      <c r="K1346" s="159"/>
      <c r="L1346" s="159"/>
      <c r="M1346" s="159"/>
      <c r="N1346" s="159"/>
      <c r="O1346" s="159"/>
      <c r="P1346" s="159"/>
      <c r="Q1346" s="159"/>
      <c r="R1346" s="159"/>
      <c r="S1346" s="159"/>
      <c r="T1346" s="159"/>
      <c r="U1346" s="159"/>
      <c r="V1346" s="159"/>
      <c r="W1346" s="159"/>
      <c r="X1346" s="159"/>
      <c r="Y1346" s="159"/>
      <c r="Z1346" s="159"/>
      <c r="AA1346" s="159"/>
      <c r="AB1346" s="159"/>
      <c r="AC1346" s="159"/>
      <c r="AD1346" s="159"/>
      <c r="AE1346" s="159"/>
      <c r="AF1346" s="159"/>
      <c r="AG1346" s="159"/>
      <c r="AH1346" s="159"/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159"/>
      <c r="AX1346" s="159"/>
      <c r="AY1346" s="159"/>
      <c r="AZ1346" s="159"/>
      <c r="BA1346" s="159"/>
      <c r="BB1346" s="159"/>
      <c r="BC1346" s="159"/>
      <c r="BD1346" s="159"/>
      <c r="BE1346" s="159"/>
      <c r="BF1346" s="159"/>
      <c r="BG1346" s="159"/>
      <c r="BH1346" s="159"/>
      <c r="BI1346" s="159"/>
      <c r="BJ1346" s="159"/>
      <c r="BK1346" s="159"/>
      <c r="BL1346" s="159"/>
      <c r="BM1346" s="159"/>
      <c r="BN1346" s="159"/>
      <c r="BO1346" s="159"/>
      <c r="BP1346" s="159"/>
      <c r="BQ1346" s="159"/>
      <c r="BR1346" s="159"/>
      <c r="BS1346" s="159"/>
      <c r="BT1346" s="159"/>
      <c r="BU1346" s="159"/>
      <c r="BV1346" s="159"/>
      <c r="BW1346" s="159"/>
      <c r="BX1346" s="159"/>
      <c r="BY1346" s="159"/>
      <c r="BZ1346" s="159"/>
      <c r="CA1346" s="159"/>
      <c r="CB1346" s="159"/>
      <c r="CC1346" s="159"/>
      <c r="CD1346" s="159"/>
    </row>
    <row r="1347" spans="2:82" s="163" customFormat="1" x14ac:dyDescent="0.2">
      <c r="B1347" s="159"/>
      <c r="C1347" s="159"/>
      <c r="D1347" s="159"/>
      <c r="E1347" s="159"/>
      <c r="F1347" s="159"/>
      <c r="G1347" s="159"/>
      <c r="H1347" s="159"/>
      <c r="I1347" s="159"/>
      <c r="J1347" s="159"/>
      <c r="K1347" s="159"/>
      <c r="L1347" s="159"/>
      <c r="M1347" s="159"/>
      <c r="N1347" s="159"/>
      <c r="O1347" s="159"/>
      <c r="P1347" s="159"/>
      <c r="Q1347" s="159"/>
      <c r="R1347" s="159"/>
      <c r="S1347" s="159"/>
      <c r="T1347" s="159"/>
      <c r="U1347" s="159"/>
      <c r="V1347" s="159"/>
      <c r="W1347" s="159"/>
      <c r="X1347" s="159"/>
      <c r="Y1347" s="159"/>
      <c r="Z1347" s="159"/>
      <c r="AA1347" s="159"/>
      <c r="AB1347" s="159"/>
      <c r="AC1347" s="159"/>
      <c r="AD1347" s="159"/>
      <c r="AE1347" s="159"/>
      <c r="AF1347" s="159"/>
      <c r="AG1347" s="159"/>
      <c r="AH1347" s="159"/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159"/>
      <c r="AX1347" s="159"/>
      <c r="AY1347" s="159"/>
      <c r="AZ1347" s="159"/>
      <c r="BA1347" s="159"/>
      <c r="BB1347" s="159"/>
      <c r="BC1347" s="159"/>
      <c r="BD1347" s="159"/>
      <c r="BE1347" s="159"/>
      <c r="BF1347" s="159"/>
      <c r="BG1347" s="159"/>
      <c r="BH1347" s="159"/>
      <c r="BI1347" s="159"/>
      <c r="BJ1347" s="159"/>
      <c r="BK1347" s="159"/>
      <c r="BL1347" s="159"/>
      <c r="BM1347" s="159"/>
      <c r="BN1347" s="159"/>
      <c r="BO1347" s="159"/>
      <c r="BP1347" s="159"/>
      <c r="BQ1347" s="159"/>
      <c r="BR1347" s="159"/>
      <c r="BS1347" s="159"/>
      <c r="BT1347" s="159"/>
      <c r="BU1347" s="159"/>
      <c r="BV1347" s="159"/>
      <c r="BW1347" s="159"/>
      <c r="BX1347" s="159"/>
      <c r="BY1347" s="159"/>
      <c r="BZ1347" s="159"/>
      <c r="CA1347" s="159"/>
      <c r="CB1347" s="159"/>
      <c r="CC1347" s="159"/>
      <c r="CD1347" s="159"/>
    </row>
    <row r="1348" spans="2:82" s="163" customFormat="1" x14ac:dyDescent="0.2">
      <c r="B1348" s="159"/>
      <c r="C1348" s="159"/>
      <c r="D1348" s="159"/>
      <c r="E1348" s="159"/>
      <c r="F1348" s="159"/>
      <c r="G1348" s="159"/>
      <c r="H1348" s="159"/>
      <c r="I1348" s="159"/>
      <c r="J1348" s="159"/>
      <c r="K1348" s="159"/>
      <c r="L1348" s="159"/>
      <c r="M1348" s="159"/>
      <c r="N1348" s="159"/>
      <c r="O1348" s="159"/>
      <c r="P1348" s="159"/>
      <c r="Q1348" s="159"/>
      <c r="R1348" s="159"/>
      <c r="S1348" s="159"/>
      <c r="T1348" s="159"/>
      <c r="U1348" s="159"/>
      <c r="V1348" s="159"/>
      <c r="W1348" s="159"/>
      <c r="X1348" s="159"/>
      <c r="Y1348" s="159"/>
      <c r="Z1348" s="159"/>
      <c r="AA1348" s="159"/>
      <c r="AB1348" s="159"/>
      <c r="AC1348" s="159"/>
      <c r="AD1348" s="159"/>
      <c r="AE1348" s="159"/>
      <c r="AF1348" s="159"/>
      <c r="AG1348" s="159"/>
      <c r="AH1348" s="159"/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159"/>
      <c r="AX1348" s="159"/>
      <c r="AY1348" s="159"/>
      <c r="AZ1348" s="159"/>
      <c r="BA1348" s="159"/>
      <c r="BB1348" s="159"/>
      <c r="BC1348" s="159"/>
      <c r="BD1348" s="159"/>
      <c r="BE1348" s="159"/>
      <c r="BF1348" s="159"/>
      <c r="BG1348" s="159"/>
      <c r="BH1348" s="159"/>
      <c r="BI1348" s="159"/>
      <c r="BJ1348" s="159"/>
      <c r="BK1348" s="159"/>
      <c r="BL1348" s="159"/>
      <c r="BM1348" s="159"/>
      <c r="BN1348" s="159"/>
      <c r="BO1348" s="159"/>
      <c r="BP1348" s="159"/>
      <c r="BQ1348" s="159"/>
      <c r="BR1348" s="159"/>
      <c r="BS1348" s="159"/>
      <c r="BT1348" s="159"/>
      <c r="BU1348" s="159"/>
      <c r="BV1348" s="159"/>
      <c r="BW1348" s="159"/>
      <c r="BX1348" s="159"/>
      <c r="BY1348" s="159"/>
      <c r="BZ1348" s="159"/>
      <c r="CA1348" s="159"/>
      <c r="CB1348" s="159"/>
      <c r="CC1348" s="159"/>
      <c r="CD1348" s="159"/>
    </row>
    <row r="1349" spans="2:82" s="163" customFormat="1" x14ac:dyDescent="0.2">
      <c r="B1349" s="159"/>
      <c r="C1349" s="159"/>
      <c r="D1349" s="159"/>
      <c r="E1349" s="159"/>
      <c r="F1349" s="159"/>
      <c r="G1349" s="159"/>
      <c r="H1349" s="159"/>
      <c r="I1349" s="159"/>
      <c r="J1349" s="159"/>
      <c r="K1349" s="159"/>
      <c r="L1349" s="159"/>
      <c r="M1349" s="159"/>
      <c r="N1349" s="159"/>
      <c r="O1349" s="159"/>
      <c r="P1349" s="159"/>
      <c r="Q1349" s="159"/>
      <c r="R1349" s="159"/>
      <c r="S1349" s="159"/>
      <c r="T1349" s="159"/>
      <c r="U1349" s="159"/>
      <c r="V1349" s="159"/>
      <c r="W1349" s="159"/>
      <c r="X1349" s="159"/>
      <c r="Y1349" s="159"/>
      <c r="Z1349" s="159"/>
      <c r="AA1349" s="159"/>
      <c r="AB1349" s="159"/>
      <c r="AC1349" s="159"/>
      <c r="AD1349" s="159"/>
      <c r="AE1349" s="159"/>
      <c r="AF1349" s="159"/>
      <c r="AG1349" s="159"/>
      <c r="AH1349" s="159"/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159"/>
      <c r="AX1349" s="159"/>
      <c r="AY1349" s="159"/>
      <c r="AZ1349" s="159"/>
      <c r="BA1349" s="159"/>
      <c r="BB1349" s="159"/>
      <c r="BC1349" s="159"/>
      <c r="BD1349" s="159"/>
      <c r="BE1349" s="159"/>
      <c r="BF1349" s="159"/>
      <c r="BG1349" s="159"/>
      <c r="BH1349" s="159"/>
      <c r="BI1349" s="159"/>
      <c r="BJ1349" s="159"/>
      <c r="BK1349" s="159"/>
      <c r="BL1349" s="159"/>
      <c r="BM1349" s="159"/>
      <c r="BN1349" s="159"/>
      <c r="BO1349" s="159"/>
      <c r="BP1349" s="159"/>
      <c r="BQ1349" s="159"/>
      <c r="BR1349" s="159"/>
      <c r="BS1349" s="159"/>
      <c r="BT1349" s="159"/>
      <c r="BU1349" s="159"/>
      <c r="BV1349" s="159"/>
      <c r="BW1349" s="159"/>
      <c r="BX1349" s="159"/>
      <c r="BY1349" s="159"/>
      <c r="BZ1349" s="159"/>
      <c r="CA1349" s="159"/>
      <c r="CB1349" s="159"/>
      <c r="CC1349" s="159"/>
      <c r="CD1349" s="159"/>
    </row>
    <row r="1350" spans="2:82" s="163" customFormat="1" x14ac:dyDescent="0.2">
      <c r="B1350" s="159"/>
      <c r="C1350" s="159"/>
      <c r="D1350" s="159"/>
      <c r="E1350" s="159"/>
      <c r="F1350" s="159"/>
      <c r="G1350" s="159"/>
      <c r="H1350" s="159"/>
      <c r="I1350" s="159"/>
      <c r="J1350" s="159"/>
      <c r="K1350" s="159"/>
      <c r="L1350" s="159"/>
      <c r="M1350" s="159"/>
      <c r="N1350" s="159"/>
      <c r="O1350" s="159"/>
      <c r="P1350" s="159"/>
      <c r="Q1350" s="159"/>
      <c r="R1350" s="159"/>
      <c r="S1350" s="159"/>
      <c r="T1350" s="159"/>
      <c r="U1350" s="159"/>
      <c r="V1350" s="159"/>
      <c r="W1350" s="159"/>
      <c r="X1350" s="159"/>
      <c r="Y1350" s="159"/>
      <c r="Z1350" s="159"/>
      <c r="AA1350" s="159"/>
      <c r="AB1350" s="159"/>
      <c r="AC1350" s="159"/>
      <c r="AD1350" s="159"/>
      <c r="AE1350" s="159"/>
      <c r="AF1350" s="159"/>
      <c r="AG1350" s="159"/>
      <c r="AH1350" s="159"/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159"/>
      <c r="AX1350" s="159"/>
      <c r="AY1350" s="159"/>
      <c r="AZ1350" s="159"/>
      <c r="BA1350" s="159"/>
      <c r="BB1350" s="159"/>
      <c r="BC1350" s="159"/>
      <c r="BD1350" s="159"/>
      <c r="BE1350" s="159"/>
      <c r="BF1350" s="159"/>
      <c r="BG1350" s="159"/>
      <c r="BH1350" s="159"/>
      <c r="BI1350" s="159"/>
      <c r="BJ1350" s="159"/>
      <c r="BK1350" s="159"/>
      <c r="BL1350" s="159"/>
      <c r="BM1350" s="159"/>
      <c r="BN1350" s="159"/>
      <c r="BO1350" s="159"/>
      <c r="BP1350" s="159"/>
      <c r="BQ1350" s="159"/>
      <c r="BR1350" s="159"/>
      <c r="BS1350" s="159"/>
      <c r="BT1350" s="159"/>
      <c r="BU1350" s="159"/>
      <c r="BV1350" s="159"/>
      <c r="BW1350" s="159"/>
      <c r="BX1350" s="159"/>
      <c r="BY1350" s="159"/>
      <c r="BZ1350" s="159"/>
      <c r="CA1350" s="159"/>
      <c r="CB1350" s="159"/>
      <c r="CC1350" s="159"/>
      <c r="CD1350" s="159"/>
    </row>
    <row r="1351" spans="2:82" s="163" customFormat="1" x14ac:dyDescent="0.2">
      <c r="B1351" s="159"/>
      <c r="C1351" s="159"/>
      <c r="D1351" s="159"/>
      <c r="E1351" s="159"/>
      <c r="F1351" s="159"/>
      <c r="G1351" s="159"/>
      <c r="H1351" s="159"/>
      <c r="I1351" s="159"/>
      <c r="J1351" s="159"/>
      <c r="K1351" s="159"/>
      <c r="L1351" s="159"/>
      <c r="M1351" s="159"/>
      <c r="N1351" s="159"/>
      <c r="O1351" s="159"/>
      <c r="P1351" s="159"/>
      <c r="Q1351" s="159"/>
      <c r="R1351" s="159"/>
      <c r="S1351" s="159"/>
      <c r="T1351" s="159"/>
      <c r="U1351" s="159"/>
      <c r="V1351" s="159"/>
      <c r="W1351" s="159"/>
      <c r="X1351" s="159"/>
      <c r="Y1351" s="159"/>
      <c r="Z1351" s="159"/>
      <c r="AA1351" s="159"/>
      <c r="AB1351" s="159"/>
      <c r="AC1351" s="159"/>
      <c r="AD1351" s="159"/>
      <c r="AE1351" s="159"/>
      <c r="AF1351" s="159"/>
      <c r="AG1351" s="159"/>
      <c r="AH1351" s="159"/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159"/>
      <c r="AX1351" s="159"/>
      <c r="AY1351" s="159"/>
      <c r="AZ1351" s="159"/>
      <c r="BA1351" s="159"/>
      <c r="BB1351" s="159"/>
      <c r="BC1351" s="159"/>
      <c r="BD1351" s="159"/>
      <c r="BE1351" s="159"/>
      <c r="BF1351" s="159"/>
      <c r="BG1351" s="159"/>
      <c r="BH1351" s="159"/>
      <c r="BI1351" s="159"/>
      <c r="BJ1351" s="159"/>
      <c r="BK1351" s="159"/>
      <c r="BL1351" s="159"/>
      <c r="BM1351" s="159"/>
      <c r="BN1351" s="159"/>
      <c r="BO1351" s="159"/>
      <c r="BP1351" s="159"/>
      <c r="BQ1351" s="159"/>
      <c r="BR1351" s="159"/>
      <c r="BS1351" s="159"/>
      <c r="BT1351" s="159"/>
      <c r="BU1351" s="159"/>
      <c r="BV1351" s="159"/>
      <c r="BW1351" s="159"/>
      <c r="BX1351" s="159"/>
      <c r="BY1351" s="159"/>
      <c r="BZ1351" s="159"/>
      <c r="CA1351" s="159"/>
      <c r="CB1351" s="159"/>
      <c r="CC1351" s="159"/>
      <c r="CD1351" s="159"/>
    </row>
    <row r="1352" spans="2:82" s="163" customFormat="1" x14ac:dyDescent="0.2">
      <c r="B1352" s="159"/>
      <c r="C1352" s="159"/>
      <c r="D1352" s="159"/>
      <c r="E1352" s="159"/>
      <c r="F1352" s="159"/>
      <c r="G1352" s="159"/>
      <c r="H1352" s="159"/>
      <c r="I1352" s="159"/>
      <c r="J1352" s="159"/>
      <c r="K1352" s="159"/>
      <c r="L1352" s="159"/>
      <c r="M1352" s="159"/>
      <c r="N1352" s="159"/>
      <c r="O1352" s="159"/>
      <c r="P1352" s="159"/>
      <c r="Q1352" s="159"/>
      <c r="R1352" s="159"/>
      <c r="S1352" s="159"/>
      <c r="T1352" s="159"/>
      <c r="U1352" s="159"/>
      <c r="V1352" s="159"/>
      <c r="W1352" s="159"/>
      <c r="X1352" s="159"/>
      <c r="Y1352" s="159"/>
      <c r="Z1352" s="159"/>
      <c r="AA1352" s="159"/>
      <c r="AB1352" s="159"/>
      <c r="AC1352" s="159"/>
      <c r="AD1352" s="159"/>
      <c r="AE1352" s="159"/>
      <c r="AF1352" s="159"/>
      <c r="AG1352" s="159"/>
      <c r="AH1352" s="159"/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159"/>
      <c r="AX1352" s="159"/>
      <c r="AY1352" s="159"/>
      <c r="AZ1352" s="159"/>
      <c r="BA1352" s="159"/>
      <c r="BB1352" s="159"/>
      <c r="BC1352" s="159"/>
      <c r="BD1352" s="159"/>
      <c r="BE1352" s="159"/>
      <c r="BF1352" s="159"/>
      <c r="BG1352" s="159"/>
      <c r="BH1352" s="159"/>
      <c r="BI1352" s="159"/>
      <c r="BJ1352" s="159"/>
      <c r="BK1352" s="159"/>
      <c r="BL1352" s="159"/>
      <c r="BM1352" s="159"/>
      <c r="BN1352" s="159"/>
      <c r="BO1352" s="159"/>
      <c r="BP1352" s="159"/>
      <c r="BQ1352" s="159"/>
      <c r="BR1352" s="159"/>
      <c r="BS1352" s="159"/>
      <c r="BT1352" s="159"/>
      <c r="BU1352" s="159"/>
      <c r="BV1352" s="159"/>
      <c r="BW1352" s="159"/>
      <c r="BX1352" s="159"/>
      <c r="BY1352" s="159"/>
      <c r="BZ1352" s="159"/>
      <c r="CA1352" s="159"/>
      <c r="CB1352" s="159"/>
      <c r="CC1352" s="159"/>
      <c r="CD1352" s="159"/>
    </row>
    <row r="1353" spans="2:82" s="163" customFormat="1" x14ac:dyDescent="0.2">
      <c r="B1353" s="159"/>
      <c r="C1353" s="159"/>
      <c r="D1353" s="159"/>
      <c r="E1353" s="159"/>
      <c r="F1353" s="159"/>
      <c r="G1353" s="159"/>
      <c r="H1353" s="159"/>
      <c r="I1353" s="159"/>
      <c r="J1353" s="159"/>
      <c r="K1353" s="159"/>
      <c r="L1353" s="159"/>
      <c r="M1353" s="159"/>
      <c r="N1353" s="159"/>
      <c r="O1353" s="159"/>
      <c r="P1353" s="159"/>
      <c r="Q1353" s="159"/>
      <c r="R1353" s="159"/>
      <c r="S1353" s="159"/>
      <c r="T1353" s="159"/>
      <c r="U1353" s="159"/>
      <c r="V1353" s="159"/>
      <c r="W1353" s="159"/>
      <c r="X1353" s="159"/>
      <c r="Y1353" s="159"/>
      <c r="Z1353" s="159"/>
      <c r="AA1353" s="159"/>
      <c r="AB1353" s="159"/>
      <c r="AC1353" s="159"/>
      <c r="AD1353" s="159"/>
      <c r="AE1353" s="159"/>
      <c r="AF1353" s="159"/>
      <c r="AG1353" s="159"/>
      <c r="AH1353" s="159"/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159"/>
      <c r="AX1353" s="159"/>
      <c r="AY1353" s="159"/>
      <c r="AZ1353" s="159"/>
      <c r="BA1353" s="159"/>
      <c r="BB1353" s="159"/>
      <c r="BC1353" s="159"/>
      <c r="BD1353" s="159"/>
      <c r="BE1353" s="159"/>
      <c r="BF1353" s="159"/>
      <c r="BG1353" s="159"/>
      <c r="BH1353" s="159"/>
      <c r="BI1353" s="159"/>
      <c r="BJ1353" s="159"/>
      <c r="BK1353" s="159"/>
      <c r="BL1353" s="159"/>
      <c r="BM1353" s="159"/>
      <c r="BN1353" s="159"/>
      <c r="BO1353" s="159"/>
      <c r="BP1353" s="159"/>
      <c r="BQ1353" s="159"/>
      <c r="BR1353" s="159"/>
      <c r="BS1353" s="159"/>
      <c r="BT1353" s="159"/>
      <c r="BU1353" s="159"/>
      <c r="BV1353" s="159"/>
      <c r="BW1353" s="159"/>
      <c r="BX1353" s="159"/>
      <c r="BY1353" s="159"/>
      <c r="BZ1353" s="159"/>
      <c r="CA1353" s="159"/>
      <c r="CB1353" s="159"/>
      <c r="CC1353" s="159"/>
      <c r="CD1353" s="159"/>
    </row>
    <row r="1354" spans="2:82" s="163" customFormat="1" x14ac:dyDescent="0.2">
      <c r="B1354" s="159"/>
      <c r="C1354" s="159"/>
      <c r="D1354" s="159"/>
      <c r="E1354" s="159"/>
      <c r="F1354" s="159"/>
      <c r="G1354" s="159"/>
      <c r="H1354" s="159"/>
      <c r="I1354" s="159"/>
      <c r="J1354" s="159"/>
      <c r="K1354" s="159"/>
      <c r="L1354" s="159"/>
      <c r="M1354" s="159"/>
      <c r="N1354" s="159"/>
      <c r="O1354" s="159"/>
      <c r="P1354" s="159"/>
      <c r="Q1354" s="159"/>
      <c r="R1354" s="159"/>
      <c r="S1354" s="159"/>
      <c r="T1354" s="159"/>
      <c r="U1354" s="159"/>
      <c r="V1354" s="159"/>
      <c r="W1354" s="159"/>
      <c r="X1354" s="159"/>
      <c r="Y1354" s="159"/>
      <c r="Z1354" s="159"/>
      <c r="AA1354" s="159"/>
      <c r="AB1354" s="159"/>
      <c r="AC1354" s="159"/>
      <c r="AD1354" s="159"/>
      <c r="AE1354" s="159"/>
      <c r="AF1354" s="159"/>
      <c r="AG1354" s="159"/>
      <c r="AH1354" s="159"/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159"/>
      <c r="AX1354" s="159"/>
      <c r="AY1354" s="159"/>
      <c r="AZ1354" s="159"/>
      <c r="BA1354" s="159"/>
      <c r="BB1354" s="159"/>
      <c r="BC1354" s="159"/>
      <c r="BD1354" s="159"/>
      <c r="BE1354" s="159"/>
      <c r="BF1354" s="159"/>
      <c r="BG1354" s="159"/>
      <c r="BH1354" s="159"/>
      <c r="BI1354" s="159"/>
      <c r="BJ1354" s="159"/>
      <c r="BK1354" s="159"/>
      <c r="BL1354" s="159"/>
      <c r="BM1354" s="159"/>
      <c r="BN1354" s="159"/>
      <c r="BO1354" s="159"/>
      <c r="BP1354" s="159"/>
      <c r="BQ1354" s="159"/>
      <c r="BR1354" s="159"/>
      <c r="BS1354" s="159"/>
      <c r="BT1354" s="159"/>
      <c r="BU1354" s="159"/>
      <c r="BV1354" s="159"/>
      <c r="BW1354" s="159"/>
      <c r="BX1354" s="159"/>
      <c r="BY1354" s="159"/>
      <c r="BZ1354" s="159"/>
      <c r="CA1354" s="159"/>
      <c r="CB1354" s="159"/>
      <c r="CC1354" s="159"/>
      <c r="CD1354" s="159"/>
    </row>
    <row r="1355" spans="2:82" s="163" customFormat="1" x14ac:dyDescent="0.2">
      <c r="B1355" s="159"/>
      <c r="C1355" s="159"/>
      <c r="D1355" s="159"/>
      <c r="E1355" s="159"/>
      <c r="F1355" s="159"/>
      <c r="G1355" s="159"/>
      <c r="H1355" s="159"/>
      <c r="I1355" s="159"/>
      <c r="J1355" s="159"/>
      <c r="K1355" s="159"/>
      <c r="L1355" s="159"/>
      <c r="M1355" s="159"/>
      <c r="N1355" s="159"/>
      <c r="O1355" s="159"/>
      <c r="P1355" s="159"/>
      <c r="Q1355" s="159"/>
      <c r="R1355" s="159"/>
      <c r="S1355" s="159"/>
      <c r="T1355" s="159"/>
      <c r="U1355" s="159"/>
      <c r="V1355" s="159"/>
      <c r="W1355" s="159"/>
      <c r="X1355" s="159"/>
      <c r="Y1355" s="159"/>
      <c r="Z1355" s="159"/>
      <c r="AA1355" s="159"/>
      <c r="AB1355" s="159"/>
      <c r="AC1355" s="159"/>
      <c r="AD1355" s="159"/>
      <c r="AE1355" s="159"/>
      <c r="AF1355" s="159"/>
      <c r="AG1355" s="159"/>
      <c r="AH1355" s="159"/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159"/>
      <c r="AX1355" s="159"/>
      <c r="AY1355" s="159"/>
      <c r="AZ1355" s="159"/>
      <c r="BA1355" s="159"/>
      <c r="BB1355" s="159"/>
      <c r="BC1355" s="159"/>
      <c r="BD1355" s="159"/>
      <c r="BE1355" s="159"/>
      <c r="BF1355" s="159"/>
      <c r="BG1355" s="159"/>
      <c r="BH1355" s="159"/>
      <c r="BI1355" s="159"/>
      <c r="BJ1355" s="159"/>
      <c r="BK1355" s="159"/>
      <c r="BL1355" s="159"/>
      <c r="BM1355" s="159"/>
      <c r="BN1355" s="159"/>
      <c r="BO1355" s="159"/>
      <c r="BP1355" s="159"/>
      <c r="BQ1355" s="159"/>
      <c r="BR1355" s="159"/>
      <c r="BS1355" s="159"/>
      <c r="BT1355" s="159"/>
      <c r="BU1355" s="159"/>
      <c r="BV1355" s="159"/>
      <c r="BW1355" s="159"/>
      <c r="BX1355" s="159"/>
      <c r="BY1355" s="159"/>
      <c r="BZ1355" s="159"/>
      <c r="CA1355" s="159"/>
      <c r="CB1355" s="159"/>
      <c r="CC1355" s="159"/>
      <c r="CD1355" s="159"/>
    </row>
    <row r="1356" spans="2:82" s="163" customFormat="1" x14ac:dyDescent="0.2">
      <c r="B1356" s="159"/>
      <c r="C1356" s="159"/>
      <c r="D1356" s="159"/>
      <c r="E1356" s="159"/>
      <c r="F1356" s="159"/>
      <c r="G1356" s="159"/>
      <c r="H1356" s="159"/>
      <c r="I1356" s="159"/>
      <c r="J1356" s="159"/>
      <c r="K1356" s="159"/>
      <c r="L1356" s="159"/>
      <c r="M1356" s="159"/>
      <c r="N1356" s="159"/>
      <c r="O1356" s="159"/>
      <c r="P1356" s="159"/>
      <c r="Q1356" s="159"/>
      <c r="R1356" s="159"/>
      <c r="S1356" s="159"/>
      <c r="T1356" s="159"/>
      <c r="U1356" s="159"/>
      <c r="V1356" s="159"/>
      <c r="W1356" s="159"/>
      <c r="X1356" s="159"/>
      <c r="Y1356" s="159"/>
      <c r="Z1356" s="159"/>
      <c r="AA1356" s="159"/>
      <c r="AB1356" s="159"/>
      <c r="AC1356" s="159"/>
      <c r="AD1356" s="159"/>
      <c r="AE1356" s="159"/>
      <c r="AF1356" s="159"/>
      <c r="AG1356" s="159"/>
      <c r="AH1356" s="159"/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159"/>
      <c r="AX1356" s="159"/>
      <c r="AY1356" s="159"/>
      <c r="AZ1356" s="159"/>
      <c r="BA1356" s="159"/>
      <c r="BB1356" s="159"/>
      <c r="BC1356" s="159"/>
      <c r="BD1356" s="159"/>
      <c r="BE1356" s="159"/>
      <c r="BF1356" s="159"/>
      <c r="BG1356" s="159"/>
      <c r="BH1356" s="159"/>
      <c r="BI1356" s="159"/>
      <c r="BJ1356" s="159"/>
      <c r="BK1356" s="159"/>
      <c r="BL1356" s="159"/>
      <c r="BM1356" s="159"/>
      <c r="BN1356" s="159"/>
      <c r="BO1356" s="159"/>
      <c r="BP1356" s="159"/>
      <c r="BQ1356" s="159"/>
      <c r="BR1356" s="159"/>
      <c r="BS1356" s="159"/>
      <c r="BT1356" s="159"/>
      <c r="BU1356" s="159"/>
      <c r="BV1356" s="159"/>
      <c r="BW1356" s="159"/>
      <c r="BX1356" s="159"/>
      <c r="BY1356" s="159"/>
      <c r="BZ1356" s="159"/>
      <c r="CA1356" s="159"/>
      <c r="CB1356" s="159"/>
      <c r="CC1356" s="159"/>
      <c r="CD1356" s="159"/>
    </row>
    <row r="1357" spans="2:82" s="163" customFormat="1" x14ac:dyDescent="0.2">
      <c r="B1357" s="159"/>
      <c r="C1357" s="159"/>
      <c r="D1357" s="159"/>
      <c r="E1357" s="159"/>
      <c r="F1357" s="159"/>
      <c r="G1357" s="159"/>
      <c r="H1357" s="159"/>
      <c r="I1357" s="159"/>
      <c r="J1357" s="159"/>
      <c r="K1357" s="159"/>
      <c r="L1357" s="159"/>
      <c r="M1357" s="159"/>
      <c r="N1357" s="159"/>
      <c r="O1357" s="159"/>
      <c r="P1357" s="159"/>
      <c r="Q1357" s="159"/>
      <c r="R1357" s="159"/>
      <c r="S1357" s="159"/>
      <c r="T1357" s="159"/>
      <c r="U1357" s="159"/>
      <c r="V1357" s="159"/>
      <c r="W1357" s="159"/>
      <c r="X1357" s="159"/>
      <c r="Y1357" s="159"/>
      <c r="Z1357" s="159"/>
      <c r="AA1357" s="159"/>
      <c r="AB1357" s="159"/>
      <c r="AC1357" s="159"/>
      <c r="AD1357" s="159"/>
      <c r="AE1357" s="159"/>
      <c r="AF1357" s="159"/>
      <c r="AG1357" s="159"/>
      <c r="AH1357" s="159"/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159"/>
      <c r="AX1357" s="159"/>
      <c r="AY1357" s="159"/>
      <c r="AZ1357" s="159"/>
      <c r="BA1357" s="159"/>
      <c r="BB1357" s="159"/>
      <c r="BC1357" s="159"/>
      <c r="BD1357" s="159"/>
      <c r="BE1357" s="159"/>
      <c r="BF1357" s="159"/>
      <c r="BG1357" s="159"/>
      <c r="BH1357" s="159"/>
      <c r="BI1357" s="159"/>
      <c r="BJ1357" s="159"/>
      <c r="BK1357" s="159"/>
      <c r="BL1357" s="159"/>
      <c r="BM1357" s="159"/>
      <c r="BN1357" s="159"/>
      <c r="BO1357" s="159"/>
      <c r="BP1357" s="159"/>
      <c r="BQ1357" s="159"/>
      <c r="BR1357" s="159"/>
      <c r="BS1357" s="159"/>
      <c r="BT1357" s="159"/>
      <c r="BU1357" s="159"/>
      <c r="BV1357" s="159"/>
      <c r="BW1357" s="159"/>
      <c r="BX1357" s="159"/>
      <c r="BY1357" s="159"/>
      <c r="BZ1357" s="159"/>
      <c r="CA1357" s="159"/>
      <c r="CB1357" s="159"/>
      <c r="CC1357" s="159"/>
      <c r="CD1357" s="159"/>
    </row>
    <row r="1358" spans="2:82" s="163" customFormat="1" x14ac:dyDescent="0.2">
      <c r="B1358" s="159"/>
      <c r="C1358" s="159"/>
      <c r="D1358" s="159"/>
      <c r="E1358" s="159"/>
      <c r="F1358" s="159"/>
      <c r="G1358" s="159"/>
      <c r="H1358" s="159"/>
      <c r="I1358" s="159"/>
      <c r="J1358" s="159"/>
      <c r="K1358" s="159"/>
      <c r="L1358" s="159"/>
      <c r="M1358" s="159"/>
      <c r="N1358" s="159"/>
      <c r="O1358" s="159"/>
      <c r="P1358" s="159"/>
      <c r="Q1358" s="159"/>
      <c r="R1358" s="159"/>
      <c r="S1358" s="159"/>
      <c r="T1358" s="159"/>
      <c r="U1358" s="159"/>
      <c r="V1358" s="159"/>
      <c r="W1358" s="159"/>
      <c r="X1358" s="159"/>
      <c r="Y1358" s="159"/>
      <c r="Z1358" s="159"/>
      <c r="AA1358" s="159"/>
      <c r="AB1358" s="159"/>
      <c r="AC1358" s="159"/>
      <c r="AD1358" s="159"/>
      <c r="AE1358" s="159"/>
      <c r="AF1358" s="159"/>
      <c r="AG1358" s="159"/>
      <c r="AH1358" s="159"/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159"/>
      <c r="AX1358" s="159"/>
      <c r="AY1358" s="159"/>
      <c r="AZ1358" s="159"/>
      <c r="BA1358" s="159"/>
      <c r="BB1358" s="159"/>
      <c r="BC1358" s="159"/>
      <c r="BD1358" s="159"/>
      <c r="BE1358" s="159"/>
      <c r="BF1358" s="159"/>
      <c r="BG1358" s="159"/>
      <c r="BH1358" s="159"/>
      <c r="BI1358" s="159"/>
      <c r="BJ1358" s="159"/>
      <c r="BK1358" s="159"/>
      <c r="BL1358" s="159"/>
      <c r="BM1358" s="159"/>
      <c r="BN1358" s="159"/>
      <c r="BO1358" s="159"/>
      <c r="BP1358" s="159"/>
      <c r="BQ1358" s="159"/>
      <c r="BR1358" s="159"/>
      <c r="BS1358" s="159"/>
      <c r="BT1358" s="159"/>
      <c r="BU1358" s="159"/>
      <c r="BV1358" s="159"/>
      <c r="BW1358" s="159"/>
      <c r="BX1358" s="159"/>
      <c r="BY1358" s="159"/>
      <c r="BZ1358" s="159"/>
      <c r="CA1358" s="159"/>
      <c r="CB1358" s="159"/>
      <c r="CC1358" s="159"/>
      <c r="CD1358" s="159"/>
    </row>
    <row r="1359" spans="2:82" s="163" customFormat="1" x14ac:dyDescent="0.2">
      <c r="B1359" s="159"/>
      <c r="C1359" s="159"/>
      <c r="D1359" s="159"/>
      <c r="E1359" s="159"/>
      <c r="F1359" s="159"/>
      <c r="G1359" s="159"/>
      <c r="H1359" s="159"/>
      <c r="I1359" s="159"/>
      <c r="J1359" s="159"/>
      <c r="K1359" s="159"/>
      <c r="L1359" s="159"/>
      <c r="M1359" s="159"/>
      <c r="N1359" s="159"/>
      <c r="O1359" s="159"/>
      <c r="P1359" s="159"/>
      <c r="Q1359" s="159"/>
      <c r="R1359" s="159"/>
      <c r="S1359" s="159"/>
      <c r="T1359" s="159"/>
      <c r="U1359" s="159"/>
      <c r="V1359" s="159"/>
      <c r="W1359" s="159"/>
      <c r="X1359" s="159"/>
      <c r="Y1359" s="159"/>
      <c r="Z1359" s="159"/>
      <c r="AA1359" s="159"/>
      <c r="AB1359" s="159"/>
      <c r="AC1359" s="159"/>
      <c r="AD1359" s="159"/>
      <c r="AE1359" s="159"/>
      <c r="AF1359" s="159"/>
      <c r="AG1359" s="159"/>
      <c r="AH1359" s="159"/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159"/>
      <c r="AX1359" s="159"/>
      <c r="AY1359" s="159"/>
      <c r="AZ1359" s="159"/>
      <c r="BA1359" s="159"/>
      <c r="BB1359" s="159"/>
      <c r="BC1359" s="159"/>
      <c r="BD1359" s="159"/>
      <c r="BE1359" s="159"/>
      <c r="BF1359" s="159"/>
      <c r="BG1359" s="159"/>
      <c r="BH1359" s="159"/>
      <c r="BI1359" s="159"/>
      <c r="BJ1359" s="159"/>
      <c r="BK1359" s="159"/>
      <c r="BL1359" s="159"/>
      <c r="BM1359" s="159"/>
      <c r="BN1359" s="159"/>
      <c r="BO1359" s="159"/>
      <c r="BP1359" s="159"/>
      <c r="BQ1359" s="159"/>
      <c r="BR1359" s="159"/>
      <c r="BS1359" s="159"/>
      <c r="BT1359" s="159"/>
      <c r="BU1359" s="159"/>
      <c r="BV1359" s="159"/>
      <c r="BW1359" s="159"/>
      <c r="BX1359" s="159"/>
      <c r="BY1359" s="159"/>
      <c r="BZ1359" s="159"/>
      <c r="CA1359" s="159"/>
      <c r="CB1359" s="159"/>
      <c r="CC1359" s="159"/>
      <c r="CD1359" s="159"/>
    </row>
    <row r="1360" spans="2:82" s="163" customFormat="1" x14ac:dyDescent="0.2">
      <c r="B1360" s="159"/>
      <c r="C1360" s="159"/>
      <c r="D1360" s="159"/>
      <c r="E1360" s="159"/>
      <c r="F1360" s="159"/>
      <c r="G1360" s="159"/>
      <c r="H1360" s="159"/>
      <c r="I1360" s="159"/>
      <c r="J1360" s="159"/>
      <c r="K1360" s="159"/>
      <c r="L1360" s="159"/>
      <c r="M1360" s="159"/>
      <c r="N1360" s="159"/>
      <c r="O1360" s="159"/>
      <c r="P1360" s="159"/>
      <c r="Q1360" s="159"/>
      <c r="R1360" s="159"/>
      <c r="S1360" s="159"/>
      <c r="T1360" s="159"/>
      <c r="U1360" s="159"/>
      <c r="V1360" s="159"/>
      <c r="W1360" s="159"/>
      <c r="X1360" s="159"/>
      <c r="Y1360" s="159"/>
      <c r="Z1360" s="159"/>
      <c r="AA1360" s="159"/>
      <c r="AB1360" s="159"/>
      <c r="AC1360" s="159"/>
      <c r="AD1360" s="159"/>
      <c r="AE1360" s="159"/>
      <c r="AF1360" s="159"/>
      <c r="AG1360" s="159"/>
      <c r="AH1360" s="159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159"/>
      <c r="AX1360" s="159"/>
      <c r="AY1360" s="159"/>
      <c r="AZ1360" s="159"/>
      <c r="BA1360" s="159"/>
      <c r="BB1360" s="159"/>
      <c r="BC1360" s="159"/>
      <c r="BD1360" s="159"/>
      <c r="BE1360" s="159"/>
      <c r="BF1360" s="159"/>
      <c r="BG1360" s="159"/>
      <c r="BH1360" s="159"/>
      <c r="BI1360" s="159"/>
      <c r="BJ1360" s="159"/>
      <c r="BK1360" s="159"/>
      <c r="BL1360" s="159"/>
      <c r="BM1360" s="159"/>
      <c r="BN1360" s="159"/>
      <c r="BO1360" s="159"/>
      <c r="BP1360" s="159"/>
      <c r="BQ1360" s="159"/>
      <c r="BR1360" s="159"/>
      <c r="BS1360" s="159"/>
      <c r="BT1360" s="159"/>
      <c r="BU1360" s="159"/>
      <c r="BV1360" s="159"/>
      <c r="BW1360" s="159"/>
      <c r="BX1360" s="159"/>
      <c r="BY1360" s="159"/>
      <c r="BZ1360" s="159"/>
      <c r="CA1360" s="159"/>
      <c r="CB1360" s="159"/>
      <c r="CC1360" s="159"/>
      <c r="CD1360" s="159"/>
    </row>
    <row r="1361" spans="2:82" s="163" customFormat="1" x14ac:dyDescent="0.2">
      <c r="B1361" s="159"/>
      <c r="C1361" s="159"/>
      <c r="D1361" s="159"/>
      <c r="E1361" s="159"/>
      <c r="F1361" s="159"/>
      <c r="G1361" s="159"/>
      <c r="H1361" s="159"/>
      <c r="I1361" s="159"/>
      <c r="J1361" s="159"/>
      <c r="K1361" s="159"/>
      <c r="L1361" s="159"/>
      <c r="M1361" s="159"/>
      <c r="N1361" s="159"/>
      <c r="O1361" s="159"/>
      <c r="P1361" s="159"/>
      <c r="Q1361" s="159"/>
      <c r="R1361" s="159"/>
      <c r="S1361" s="159"/>
      <c r="T1361" s="159"/>
      <c r="U1361" s="159"/>
      <c r="V1361" s="159"/>
      <c r="W1361" s="159"/>
      <c r="X1361" s="159"/>
      <c r="Y1361" s="159"/>
      <c r="Z1361" s="159"/>
      <c r="AA1361" s="159"/>
      <c r="AB1361" s="159"/>
      <c r="AC1361" s="159"/>
      <c r="AD1361" s="159"/>
      <c r="AE1361" s="159"/>
      <c r="AF1361" s="159"/>
      <c r="AG1361" s="159"/>
      <c r="AH1361" s="159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159"/>
      <c r="AX1361" s="159"/>
      <c r="AY1361" s="159"/>
      <c r="AZ1361" s="159"/>
      <c r="BA1361" s="159"/>
      <c r="BB1361" s="159"/>
      <c r="BC1361" s="159"/>
      <c r="BD1361" s="159"/>
      <c r="BE1361" s="159"/>
      <c r="BF1361" s="159"/>
      <c r="BG1361" s="159"/>
      <c r="BH1361" s="159"/>
      <c r="BI1361" s="159"/>
      <c r="BJ1361" s="159"/>
      <c r="BK1361" s="159"/>
      <c r="BL1361" s="159"/>
      <c r="BM1361" s="159"/>
      <c r="BN1361" s="159"/>
      <c r="BO1361" s="159"/>
      <c r="BP1361" s="159"/>
      <c r="BQ1361" s="159"/>
      <c r="BR1361" s="159"/>
      <c r="BS1361" s="159"/>
      <c r="BT1361" s="159"/>
      <c r="BU1361" s="159"/>
      <c r="BV1361" s="159"/>
      <c r="BW1361" s="159"/>
      <c r="BX1361" s="159"/>
      <c r="BY1361" s="159"/>
      <c r="BZ1361" s="159"/>
      <c r="CA1361" s="159"/>
      <c r="CB1361" s="159"/>
      <c r="CC1361" s="159"/>
      <c r="CD1361" s="159"/>
    </row>
  </sheetData>
  <mergeCells count="2">
    <mergeCell ref="B10:H10"/>
    <mergeCell ref="B26:I26"/>
  </mergeCells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DD576-E63C-4D89-BD1C-C1A01A2C26AE}">
  <dimension ref="A1:K27"/>
  <sheetViews>
    <sheetView zoomScale="80" zoomScaleNormal="80" workbookViewId="0">
      <selection activeCell="L24" sqref="L24"/>
    </sheetView>
  </sheetViews>
  <sheetFormatPr defaultRowHeight="15" x14ac:dyDescent="0.25"/>
  <cols>
    <col min="1" max="1" width="27.5703125" bestFit="1" customWidth="1"/>
    <col min="2" max="2" width="13" bestFit="1" customWidth="1"/>
    <col min="3" max="6" width="14.42578125" bestFit="1" customWidth="1"/>
    <col min="7" max="7" width="14" bestFit="1" customWidth="1"/>
    <col min="8" max="8" width="12.7109375" customWidth="1"/>
  </cols>
  <sheetData>
    <row r="1" spans="1:11" x14ac:dyDescent="0.25">
      <c r="A1" s="174"/>
      <c r="B1" s="175">
        <v>2018</v>
      </c>
      <c r="C1" s="176">
        <v>2019</v>
      </c>
      <c r="D1" s="175">
        <v>2020</v>
      </c>
      <c r="E1" s="175">
        <v>2021</v>
      </c>
      <c r="F1" s="175">
        <v>2022</v>
      </c>
      <c r="G1" s="177">
        <v>2023</v>
      </c>
    </row>
    <row r="2" spans="1:11" ht="16.5" x14ac:dyDescent="0.3">
      <c r="A2" s="178" t="s">
        <v>14</v>
      </c>
      <c r="B2" s="179">
        <v>416411</v>
      </c>
      <c r="C2" s="179">
        <v>453084</v>
      </c>
      <c r="D2" s="179">
        <v>526369</v>
      </c>
      <c r="E2" s="179">
        <v>572207</v>
      </c>
      <c r="F2" s="179">
        <v>560827</v>
      </c>
      <c r="G2" s="180">
        <v>557301</v>
      </c>
      <c r="H2" s="52"/>
    </row>
    <row r="3" spans="1:11" ht="16.5" x14ac:dyDescent="0.3">
      <c r="A3" s="181" t="s">
        <v>15</v>
      </c>
      <c r="B3" s="182">
        <v>186395</v>
      </c>
      <c r="C3" s="182">
        <v>202590</v>
      </c>
      <c r="D3" s="182">
        <v>200654</v>
      </c>
      <c r="E3" s="182">
        <v>219446</v>
      </c>
      <c r="F3" s="182">
        <v>268217</v>
      </c>
      <c r="G3" s="183">
        <v>239138</v>
      </c>
      <c r="H3" s="51"/>
      <c r="I3" s="10"/>
      <c r="J3" s="5"/>
      <c r="K3" s="5"/>
    </row>
    <row r="4" spans="1:11" ht="16.5" x14ac:dyDescent="0.3">
      <c r="A4" s="181" t="s">
        <v>16</v>
      </c>
      <c r="B4" s="182">
        <v>35487</v>
      </c>
      <c r="C4" s="182">
        <v>41757</v>
      </c>
      <c r="D4" s="182">
        <v>46313</v>
      </c>
      <c r="E4" s="182">
        <v>59564</v>
      </c>
      <c r="F4" s="182">
        <v>50954</v>
      </c>
      <c r="G4" s="183">
        <v>30980</v>
      </c>
      <c r="H4" s="51"/>
      <c r="I4" s="10"/>
      <c r="J4" s="5"/>
      <c r="K4" s="5"/>
    </row>
    <row r="5" spans="1:11" ht="16.5" x14ac:dyDescent="0.3">
      <c r="A5" s="181" t="s">
        <v>17</v>
      </c>
      <c r="B5" s="182">
        <v>4523</v>
      </c>
      <c r="C5" s="182">
        <v>6054</v>
      </c>
      <c r="D5" s="182">
        <v>5174</v>
      </c>
      <c r="E5" s="182">
        <v>6976</v>
      </c>
      <c r="F5" s="182">
        <v>7232</v>
      </c>
      <c r="G5" s="183">
        <v>5792</v>
      </c>
      <c r="H5" s="51"/>
      <c r="I5" s="10"/>
      <c r="J5" s="5"/>
      <c r="K5" s="5"/>
    </row>
    <row r="6" spans="1:11" ht="17.25" thickBot="1" x14ac:dyDescent="0.35">
      <c r="A6" s="184" t="s">
        <v>18</v>
      </c>
      <c r="B6" s="185">
        <v>190006</v>
      </c>
      <c r="C6" s="186">
        <v>202683</v>
      </c>
      <c r="D6" s="185">
        <v>274228</v>
      </c>
      <c r="E6" s="185">
        <v>286222</v>
      </c>
      <c r="F6" s="185">
        <v>234422</v>
      </c>
      <c r="G6" s="187">
        <v>272295</v>
      </c>
      <c r="H6" s="51"/>
      <c r="I6" s="10"/>
      <c r="J6" s="5"/>
      <c r="K6" s="5"/>
    </row>
    <row r="7" spans="1:11" ht="16.5" x14ac:dyDescent="0.3">
      <c r="A7" s="188"/>
      <c r="B7" s="189"/>
      <c r="C7" s="189"/>
      <c r="D7" s="189"/>
      <c r="E7" s="189"/>
      <c r="F7" s="189"/>
      <c r="G7" s="172"/>
    </row>
    <row r="8" spans="1:11" ht="16.5" x14ac:dyDescent="0.3">
      <c r="A8" s="190"/>
      <c r="B8" s="191"/>
      <c r="C8" s="191"/>
      <c r="D8" s="191"/>
      <c r="E8" s="191"/>
      <c r="F8" s="191"/>
      <c r="G8" s="192"/>
      <c r="J8" s="5"/>
    </row>
    <row r="9" spans="1:11" ht="16.5" x14ac:dyDescent="0.25">
      <c r="A9" s="193" t="s">
        <v>19</v>
      </c>
      <c r="B9" s="194"/>
      <c r="C9" s="194"/>
      <c r="D9" s="194"/>
      <c r="E9" s="194"/>
      <c r="F9" s="194"/>
      <c r="G9" s="195"/>
    </row>
    <row r="10" spans="1:11" x14ac:dyDescent="0.25">
      <c r="A10" s="3"/>
      <c r="B10" s="646"/>
      <c r="C10" s="646"/>
      <c r="D10" s="646"/>
      <c r="E10" s="646"/>
      <c r="F10" s="53"/>
      <c r="G10" s="20"/>
    </row>
    <row r="11" spans="1:11" x14ac:dyDescent="0.25">
      <c r="A11" s="3"/>
      <c r="B11" s="646"/>
      <c r="C11" s="646"/>
      <c r="D11" s="646"/>
      <c r="E11" s="646"/>
      <c r="F11" s="53"/>
      <c r="G11" s="20"/>
    </row>
    <row r="16" spans="1:11" x14ac:dyDescent="0.25">
      <c r="A16" s="10"/>
      <c r="B16" s="10"/>
      <c r="C16" s="10"/>
      <c r="E16" s="10"/>
      <c r="F16" s="10"/>
      <c r="G16" s="10"/>
      <c r="H16" s="10"/>
      <c r="I16" s="10"/>
      <c r="J16" s="10"/>
      <c r="K16" s="10"/>
    </row>
    <row r="17" spans="1:11" x14ac:dyDescent="0.25">
      <c r="A17" s="10"/>
      <c r="B17" s="10"/>
      <c r="C17" s="10"/>
      <c r="E17" s="10"/>
      <c r="F17" s="10"/>
      <c r="G17" s="10"/>
      <c r="H17" s="10"/>
      <c r="I17" s="10"/>
      <c r="J17" s="10"/>
      <c r="K17" s="10"/>
    </row>
    <row r="18" spans="1:11" x14ac:dyDescent="0.25">
      <c r="A18" s="10"/>
      <c r="B18" s="10"/>
      <c r="C18" s="10"/>
      <c r="E18" s="10"/>
      <c r="F18" s="10"/>
      <c r="G18" s="10"/>
      <c r="H18" s="10"/>
      <c r="I18" s="10"/>
      <c r="J18" s="10"/>
      <c r="K18" s="10"/>
    </row>
    <row r="19" spans="1:11" x14ac:dyDescent="0.25">
      <c r="A19" s="10"/>
      <c r="B19" s="10"/>
      <c r="C19" s="10"/>
      <c r="E19" s="10"/>
      <c r="F19" s="10"/>
      <c r="G19" s="10"/>
      <c r="H19" s="10"/>
      <c r="I19" s="10"/>
      <c r="J19" s="10"/>
      <c r="K19" s="10"/>
    </row>
    <row r="20" spans="1:11" x14ac:dyDescent="0.25">
      <c r="A20" s="10"/>
      <c r="B20" s="10"/>
      <c r="C20" s="10"/>
      <c r="E20" s="10"/>
      <c r="F20" s="10"/>
      <c r="G20" s="10"/>
      <c r="H20" s="10"/>
      <c r="I20" s="10"/>
      <c r="J20" s="10"/>
      <c r="K20" s="10"/>
    </row>
    <row r="21" spans="1:11" x14ac:dyDescent="0.25">
      <c r="A21" s="10"/>
      <c r="B21" s="10"/>
      <c r="C21" s="10"/>
      <c r="E21" s="10"/>
      <c r="F21" s="10"/>
      <c r="G21" s="10"/>
      <c r="H21" s="10"/>
      <c r="I21" s="10"/>
      <c r="J21" s="10"/>
      <c r="K21" s="10"/>
    </row>
    <row r="22" spans="1:11" x14ac:dyDescent="0.25">
      <c r="A22" s="10"/>
      <c r="B22" s="10"/>
      <c r="C22" s="10"/>
      <c r="E22" s="10"/>
      <c r="F22" s="10"/>
      <c r="G22" s="10"/>
      <c r="H22" s="10"/>
      <c r="I22" s="10"/>
      <c r="J22" s="10"/>
      <c r="K22" s="10"/>
    </row>
    <row r="23" spans="1:11" x14ac:dyDescent="0.25">
      <c r="A23" s="10"/>
      <c r="B23" s="10"/>
      <c r="C23" s="10"/>
      <c r="E23" s="10"/>
      <c r="F23" s="10"/>
      <c r="G23" s="10"/>
      <c r="H23" s="10"/>
      <c r="I23" s="10"/>
      <c r="J23" s="10"/>
      <c r="K23" s="10"/>
    </row>
    <row r="24" spans="1:11" x14ac:dyDescent="0.25">
      <c r="A24" s="10"/>
      <c r="B24" s="10"/>
      <c r="C24" s="10"/>
      <c r="E24" s="10"/>
      <c r="F24" s="10"/>
      <c r="G24" s="10"/>
      <c r="H24" s="10"/>
      <c r="I24" s="10"/>
      <c r="J24" s="10"/>
      <c r="K24" s="10"/>
    </row>
    <row r="25" spans="1:11" x14ac:dyDescent="0.25">
      <c r="A25" s="10"/>
      <c r="B25" s="10"/>
      <c r="C25" s="10"/>
      <c r="E25" s="10"/>
      <c r="F25" s="10"/>
      <c r="G25" s="10"/>
      <c r="H25" s="10"/>
      <c r="I25" s="10"/>
      <c r="J25" s="10"/>
      <c r="K25" s="10"/>
    </row>
    <row r="26" spans="1:11" x14ac:dyDescent="0.25">
      <c r="A26" s="10"/>
      <c r="B26" s="10"/>
      <c r="C26" s="10"/>
      <c r="E26" s="10"/>
      <c r="F26" s="10"/>
      <c r="G26" s="10"/>
      <c r="H26" s="10"/>
      <c r="I26" s="10"/>
      <c r="J26" s="10"/>
      <c r="K26" s="10"/>
    </row>
    <row r="27" spans="1:11" x14ac:dyDescent="0.25">
      <c r="A27" s="10"/>
      <c r="B27" s="10"/>
      <c r="C27" s="10"/>
      <c r="E27" s="10"/>
      <c r="F27" s="10"/>
      <c r="G27" s="10"/>
      <c r="H27" s="10"/>
      <c r="I27" s="10"/>
      <c r="J27" s="10"/>
      <c r="K27" s="10"/>
    </row>
  </sheetData>
  <mergeCells count="1">
    <mergeCell ref="B10:E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73FAD-36F4-41DD-904F-7717BEFBA4F2}">
  <dimension ref="A1:E23"/>
  <sheetViews>
    <sheetView zoomScaleNormal="100" workbookViewId="0">
      <selection activeCell="J28" sqref="J28"/>
    </sheetView>
  </sheetViews>
  <sheetFormatPr defaultRowHeight="12.75" x14ac:dyDescent="0.2"/>
  <cols>
    <col min="1" max="1" width="15.28515625" style="100" customWidth="1"/>
    <col min="2" max="2" width="3.42578125" style="100" bestFit="1" customWidth="1"/>
    <col min="3" max="3" width="13.85546875" style="100" bestFit="1" customWidth="1"/>
    <col min="4" max="253" width="9.140625" style="100"/>
    <col min="254" max="254" width="15.28515625" style="100" customWidth="1"/>
    <col min="255" max="255" width="10.28515625" style="100" customWidth="1"/>
    <col min="256" max="256" width="17.5703125" style="100" customWidth="1"/>
    <col min="257" max="258" width="10.42578125" style="100" bestFit="1" customWidth="1"/>
    <col min="259" max="259" width="13.28515625" style="100" customWidth="1"/>
    <col min="260" max="509" width="9.140625" style="100"/>
    <col min="510" max="510" width="15.28515625" style="100" customWidth="1"/>
    <col min="511" max="511" width="10.28515625" style="100" customWidth="1"/>
    <col min="512" max="512" width="17.5703125" style="100" customWidth="1"/>
    <col min="513" max="514" width="10.42578125" style="100" bestFit="1" customWidth="1"/>
    <col min="515" max="515" width="13.28515625" style="100" customWidth="1"/>
    <col min="516" max="765" width="9.140625" style="100"/>
    <col min="766" max="766" width="15.28515625" style="100" customWidth="1"/>
    <col min="767" max="767" width="10.28515625" style="100" customWidth="1"/>
    <col min="768" max="768" width="17.5703125" style="100" customWidth="1"/>
    <col min="769" max="770" width="10.42578125" style="100" bestFit="1" customWidth="1"/>
    <col min="771" max="771" width="13.28515625" style="100" customWidth="1"/>
    <col min="772" max="1021" width="9.140625" style="100"/>
    <col min="1022" max="1022" width="15.28515625" style="100" customWidth="1"/>
    <col min="1023" max="1023" width="10.28515625" style="100" customWidth="1"/>
    <col min="1024" max="1024" width="17.5703125" style="100" customWidth="1"/>
    <col min="1025" max="1026" width="10.42578125" style="100" bestFit="1" customWidth="1"/>
    <col min="1027" max="1027" width="13.28515625" style="100" customWidth="1"/>
    <col min="1028" max="1277" width="9.140625" style="100"/>
    <col min="1278" max="1278" width="15.28515625" style="100" customWidth="1"/>
    <col min="1279" max="1279" width="10.28515625" style="100" customWidth="1"/>
    <col min="1280" max="1280" width="17.5703125" style="100" customWidth="1"/>
    <col min="1281" max="1282" width="10.42578125" style="100" bestFit="1" customWidth="1"/>
    <col min="1283" max="1283" width="13.28515625" style="100" customWidth="1"/>
    <col min="1284" max="1533" width="9.140625" style="100"/>
    <col min="1534" max="1534" width="15.28515625" style="100" customWidth="1"/>
    <col min="1535" max="1535" width="10.28515625" style="100" customWidth="1"/>
    <col min="1536" max="1536" width="17.5703125" style="100" customWidth="1"/>
    <col min="1537" max="1538" width="10.42578125" style="100" bestFit="1" customWidth="1"/>
    <col min="1539" max="1539" width="13.28515625" style="100" customWidth="1"/>
    <col min="1540" max="1789" width="9.140625" style="100"/>
    <col min="1790" max="1790" width="15.28515625" style="100" customWidth="1"/>
    <col min="1791" max="1791" width="10.28515625" style="100" customWidth="1"/>
    <col min="1792" max="1792" width="17.5703125" style="100" customWidth="1"/>
    <col min="1793" max="1794" width="10.42578125" style="100" bestFit="1" customWidth="1"/>
    <col min="1795" max="1795" width="13.28515625" style="100" customWidth="1"/>
    <col min="1796" max="2045" width="9.140625" style="100"/>
    <col min="2046" max="2046" width="15.28515625" style="100" customWidth="1"/>
    <col min="2047" max="2047" width="10.28515625" style="100" customWidth="1"/>
    <col min="2048" max="2048" width="17.5703125" style="100" customWidth="1"/>
    <col min="2049" max="2050" width="10.42578125" style="100" bestFit="1" customWidth="1"/>
    <col min="2051" max="2051" width="13.28515625" style="100" customWidth="1"/>
    <col min="2052" max="2301" width="9.140625" style="100"/>
    <col min="2302" max="2302" width="15.28515625" style="100" customWidth="1"/>
    <col min="2303" max="2303" width="10.28515625" style="100" customWidth="1"/>
    <col min="2304" max="2304" width="17.5703125" style="100" customWidth="1"/>
    <col min="2305" max="2306" width="10.42578125" style="100" bestFit="1" customWidth="1"/>
    <col min="2307" max="2307" width="13.28515625" style="100" customWidth="1"/>
    <col min="2308" max="2557" width="9.140625" style="100"/>
    <col min="2558" max="2558" width="15.28515625" style="100" customWidth="1"/>
    <col min="2559" max="2559" width="10.28515625" style="100" customWidth="1"/>
    <col min="2560" max="2560" width="17.5703125" style="100" customWidth="1"/>
    <col min="2561" max="2562" width="10.42578125" style="100" bestFit="1" customWidth="1"/>
    <col min="2563" max="2563" width="13.28515625" style="100" customWidth="1"/>
    <col min="2564" max="2813" width="9.140625" style="100"/>
    <col min="2814" max="2814" width="15.28515625" style="100" customWidth="1"/>
    <col min="2815" max="2815" width="10.28515625" style="100" customWidth="1"/>
    <col min="2816" max="2816" width="17.5703125" style="100" customWidth="1"/>
    <col min="2817" max="2818" width="10.42578125" style="100" bestFit="1" customWidth="1"/>
    <col min="2819" max="2819" width="13.28515625" style="100" customWidth="1"/>
    <col min="2820" max="3069" width="9.140625" style="100"/>
    <col min="3070" max="3070" width="15.28515625" style="100" customWidth="1"/>
    <col min="3071" max="3071" width="10.28515625" style="100" customWidth="1"/>
    <col min="3072" max="3072" width="17.5703125" style="100" customWidth="1"/>
    <col min="3073" max="3074" width="10.42578125" style="100" bestFit="1" customWidth="1"/>
    <col min="3075" max="3075" width="13.28515625" style="100" customWidth="1"/>
    <col min="3076" max="3325" width="9.140625" style="100"/>
    <col min="3326" max="3326" width="15.28515625" style="100" customWidth="1"/>
    <col min="3327" max="3327" width="10.28515625" style="100" customWidth="1"/>
    <col min="3328" max="3328" width="17.5703125" style="100" customWidth="1"/>
    <col min="3329" max="3330" width="10.42578125" style="100" bestFit="1" customWidth="1"/>
    <col min="3331" max="3331" width="13.28515625" style="100" customWidth="1"/>
    <col min="3332" max="3581" width="9.140625" style="100"/>
    <col min="3582" max="3582" width="15.28515625" style="100" customWidth="1"/>
    <col min="3583" max="3583" width="10.28515625" style="100" customWidth="1"/>
    <col min="3584" max="3584" width="17.5703125" style="100" customWidth="1"/>
    <col min="3585" max="3586" width="10.42578125" style="100" bestFit="1" customWidth="1"/>
    <col min="3587" max="3587" width="13.28515625" style="100" customWidth="1"/>
    <col min="3588" max="3837" width="9.140625" style="100"/>
    <col min="3838" max="3838" width="15.28515625" style="100" customWidth="1"/>
    <col min="3839" max="3839" width="10.28515625" style="100" customWidth="1"/>
    <col min="3840" max="3840" width="17.5703125" style="100" customWidth="1"/>
    <col min="3841" max="3842" width="10.42578125" style="100" bestFit="1" customWidth="1"/>
    <col min="3843" max="3843" width="13.28515625" style="100" customWidth="1"/>
    <col min="3844" max="4093" width="9.140625" style="100"/>
    <col min="4094" max="4094" width="15.28515625" style="100" customWidth="1"/>
    <col min="4095" max="4095" width="10.28515625" style="100" customWidth="1"/>
    <col min="4096" max="4096" width="17.5703125" style="100" customWidth="1"/>
    <col min="4097" max="4098" width="10.42578125" style="100" bestFit="1" customWidth="1"/>
    <col min="4099" max="4099" width="13.28515625" style="100" customWidth="1"/>
    <col min="4100" max="4349" width="9.140625" style="100"/>
    <col min="4350" max="4350" width="15.28515625" style="100" customWidth="1"/>
    <col min="4351" max="4351" width="10.28515625" style="100" customWidth="1"/>
    <col min="4352" max="4352" width="17.5703125" style="100" customWidth="1"/>
    <col min="4353" max="4354" width="10.42578125" style="100" bestFit="1" customWidth="1"/>
    <col min="4355" max="4355" width="13.28515625" style="100" customWidth="1"/>
    <col min="4356" max="4605" width="9.140625" style="100"/>
    <col min="4606" max="4606" width="15.28515625" style="100" customWidth="1"/>
    <col min="4607" max="4607" width="10.28515625" style="100" customWidth="1"/>
    <col min="4608" max="4608" width="17.5703125" style="100" customWidth="1"/>
    <col min="4609" max="4610" width="10.42578125" style="100" bestFit="1" customWidth="1"/>
    <col min="4611" max="4611" width="13.28515625" style="100" customWidth="1"/>
    <col min="4612" max="4861" width="9.140625" style="100"/>
    <col min="4862" max="4862" width="15.28515625" style="100" customWidth="1"/>
    <col min="4863" max="4863" width="10.28515625" style="100" customWidth="1"/>
    <col min="4864" max="4864" width="17.5703125" style="100" customWidth="1"/>
    <col min="4865" max="4866" width="10.42578125" style="100" bestFit="1" customWidth="1"/>
    <col min="4867" max="4867" width="13.28515625" style="100" customWidth="1"/>
    <col min="4868" max="5117" width="9.140625" style="100"/>
    <col min="5118" max="5118" width="15.28515625" style="100" customWidth="1"/>
    <col min="5119" max="5119" width="10.28515625" style="100" customWidth="1"/>
    <col min="5120" max="5120" width="17.5703125" style="100" customWidth="1"/>
    <col min="5121" max="5122" width="10.42578125" style="100" bestFit="1" customWidth="1"/>
    <col min="5123" max="5123" width="13.28515625" style="100" customWidth="1"/>
    <col min="5124" max="5373" width="9.140625" style="100"/>
    <col min="5374" max="5374" width="15.28515625" style="100" customWidth="1"/>
    <col min="5375" max="5375" width="10.28515625" style="100" customWidth="1"/>
    <col min="5376" max="5376" width="17.5703125" style="100" customWidth="1"/>
    <col min="5377" max="5378" width="10.42578125" style="100" bestFit="1" customWidth="1"/>
    <col min="5379" max="5379" width="13.28515625" style="100" customWidth="1"/>
    <col min="5380" max="5629" width="9.140625" style="100"/>
    <col min="5630" max="5630" width="15.28515625" style="100" customWidth="1"/>
    <col min="5631" max="5631" width="10.28515625" style="100" customWidth="1"/>
    <col min="5632" max="5632" width="17.5703125" style="100" customWidth="1"/>
    <col min="5633" max="5634" width="10.42578125" style="100" bestFit="1" customWidth="1"/>
    <col min="5635" max="5635" width="13.28515625" style="100" customWidth="1"/>
    <col min="5636" max="5885" width="9.140625" style="100"/>
    <col min="5886" max="5886" width="15.28515625" style="100" customWidth="1"/>
    <col min="5887" max="5887" width="10.28515625" style="100" customWidth="1"/>
    <col min="5888" max="5888" width="17.5703125" style="100" customWidth="1"/>
    <col min="5889" max="5890" width="10.42578125" style="100" bestFit="1" customWidth="1"/>
    <col min="5891" max="5891" width="13.28515625" style="100" customWidth="1"/>
    <col min="5892" max="6141" width="9.140625" style="100"/>
    <col min="6142" max="6142" width="15.28515625" style="100" customWidth="1"/>
    <col min="6143" max="6143" width="10.28515625" style="100" customWidth="1"/>
    <col min="6144" max="6144" width="17.5703125" style="100" customWidth="1"/>
    <col min="6145" max="6146" width="10.42578125" style="100" bestFit="1" customWidth="1"/>
    <col min="6147" max="6147" width="13.28515625" style="100" customWidth="1"/>
    <col min="6148" max="6397" width="9.140625" style="100"/>
    <col min="6398" max="6398" width="15.28515625" style="100" customWidth="1"/>
    <col min="6399" max="6399" width="10.28515625" style="100" customWidth="1"/>
    <col min="6400" max="6400" width="17.5703125" style="100" customWidth="1"/>
    <col min="6401" max="6402" width="10.42578125" style="100" bestFit="1" customWidth="1"/>
    <col min="6403" max="6403" width="13.28515625" style="100" customWidth="1"/>
    <col min="6404" max="6653" width="9.140625" style="100"/>
    <col min="6654" max="6654" width="15.28515625" style="100" customWidth="1"/>
    <col min="6655" max="6655" width="10.28515625" style="100" customWidth="1"/>
    <col min="6656" max="6656" width="17.5703125" style="100" customWidth="1"/>
    <col min="6657" max="6658" width="10.42578125" style="100" bestFit="1" customWidth="1"/>
    <col min="6659" max="6659" width="13.28515625" style="100" customWidth="1"/>
    <col min="6660" max="6909" width="9.140625" style="100"/>
    <col min="6910" max="6910" width="15.28515625" style="100" customWidth="1"/>
    <col min="6911" max="6911" width="10.28515625" style="100" customWidth="1"/>
    <col min="6912" max="6912" width="17.5703125" style="100" customWidth="1"/>
    <col min="6913" max="6914" width="10.42578125" style="100" bestFit="1" customWidth="1"/>
    <col min="6915" max="6915" width="13.28515625" style="100" customWidth="1"/>
    <col min="6916" max="7165" width="9.140625" style="100"/>
    <col min="7166" max="7166" width="15.28515625" style="100" customWidth="1"/>
    <col min="7167" max="7167" width="10.28515625" style="100" customWidth="1"/>
    <col min="7168" max="7168" width="17.5703125" style="100" customWidth="1"/>
    <col min="7169" max="7170" width="10.42578125" style="100" bestFit="1" customWidth="1"/>
    <col min="7171" max="7171" width="13.28515625" style="100" customWidth="1"/>
    <col min="7172" max="7421" width="9.140625" style="100"/>
    <col min="7422" max="7422" width="15.28515625" style="100" customWidth="1"/>
    <col min="7423" max="7423" width="10.28515625" style="100" customWidth="1"/>
    <col min="7424" max="7424" width="17.5703125" style="100" customWidth="1"/>
    <col min="7425" max="7426" width="10.42578125" style="100" bestFit="1" customWidth="1"/>
    <col min="7427" max="7427" width="13.28515625" style="100" customWidth="1"/>
    <col min="7428" max="7677" width="9.140625" style="100"/>
    <col min="7678" max="7678" width="15.28515625" style="100" customWidth="1"/>
    <col min="7679" max="7679" width="10.28515625" style="100" customWidth="1"/>
    <col min="7680" max="7680" width="17.5703125" style="100" customWidth="1"/>
    <col min="7681" max="7682" width="10.42578125" style="100" bestFit="1" customWidth="1"/>
    <col min="7683" max="7683" width="13.28515625" style="100" customWidth="1"/>
    <col min="7684" max="7933" width="9.140625" style="100"/>
    <col min="7934" max="7934" width="15.28515625" style="100" customWidth="1"/>
    <col min="7935" max="7935" width="10.28515625" style="100" customWidth="1"/>
    <col min="7936" max="7936" width="17.5703125" style="100" customWidth="1"/>
    <col min="7937" max="7938" width="10.42578125" style="100" bestFit="1" customWidth="1"/>
    <col min="7939" max="7939" width="13.28515625" style="100" customWidth="1"/>
    <col min="7940" max="8189" width="9.140625" style="100"/>
    <col min="8190" max="8190" width="15.28515625" style="100" customWidth="1"/>
    <col min="8191" max="8191" width="10.28515625" style="100" customWidth="1"/>
    <col min="8192" max="8192" width="17.5703125" style="100" customWidth="1"/>
    <col min="8193" max="8194" width="10.42578125" style="100" bestFit="1" customWidth="1"/>
    <col min="8195" max="8195" width="13.28515625" style="100" customWidth="1"/>
    <col min="8196" max="8445" width="9.140625" style="100"/>
    <col min="8446" max="8446" width="15.28515625" style="100" customWidth="1"/>
    <col min="8447" max="8447" width="10.28515625" style="100" customWidth="1"/>
    <col min="8448" max="8448" width="17.5703125" style="100" customWidth="1"/>
    <col min="8449" max="8450" width="10.42578125" style="100" bestFit="1" customWidth="1"/>
    <col min="8451" max="8451" width="13.28515625" style="100" customWidth="1"/>
    <col min="8452" max="8701" width="9.140625" style="100"/>
    <col min="8702" max="8702" width="15.28515625" style="100" customWidth="1"/>
    <col min="8703" max="8703" width="10.28515625" style="100" customWidth="1"/>
    <col min="8704" max="8704" width="17.5703125" style="100" customWidth="1"/>
    <col min="8705" max="8706" width="10.42578125" style="100" bestFit="1" customWidth="1"/>
    <col min="8707" max="8707" width="13.28515625" style="100" customWidth="1"/>
    <col min="8708" max="8957" width="9.140625" style="100"/>
    <col min="8958" max="8958" width="15.28515625" style="100" customWidth="1"/>
    <col min="8959" max="8959" width="10.28515625" style="100" customWidth="1"/>
    <col min="8960" max="8960" width="17.5703125" style="100" customWidth="1"/>
    <col min="8961" max="8962" width="10.42578125" style="100" bestFit="1" customWidth="1"/>
    <col min="8963" max="8963" width="13.28515625" style="100" customWidth="1"/>
    <col min="8964" max="9213" width="9.140625" style="100"/>
    <col min="9214" max="9214" width="15.28515625" style="100" customWidth="1"/>
    <col min="9215" max="9215" width="10.28515625" style="100" customWidth="1"/>
    <col min="9216" max="9216" width="17.5703125" style="100" customWidth="1"/>
    <col min="9217" max="9218" width="10.42578125" style="100" bestFit="1" customWidth="1"/>
    <col min="9219" max="9219" width="13.28515625" style="100" customWidth="1"/>
    <col min="9220" max="9469" width="9.140625" style="100"/>
    <col min="9470" max="9470" width="15.28515625" style="100" customWidth="1"/>
    <col min="9471" max="9471" width="10.28515625" style="100" customWidth="1"/>
    <col min="9472" max="9472" width="17.5703125" style="100" customWidth="1"/>
    <col min="9473" max="9474" width="10.42578125" style="100" bestFit="1" customWidth="1"/>
    <col min="9475" max="9475" width="13.28515625" style="100" customWidth="1"/>
    <col min="9476" max="9725" width="9.140625" style="100"/>
    <col min="9726" max="9726" width="15.28515625" style="100" customWidth="1"/>
    <col min="9727" max="9727" width="10.28515625" style="100" customWidth="1"/>
    <col min="9728" max="9728" width="17.5703125" style="100" customWidth="1"/>
    <col min="9729" max="9730" width="10.42578125" style="100" bestFit="1" customWidth="1"/>
    <col min="9731" max="9731" width="13.28515625" style="100" customWidth="1"/>
    <col min="9732" max="9981" width="9.140625" style="100"/>
    <col min="9982" max="9982" width="15.28515625" style="100" customWidth="1"/>
    <col min="9983" max="9983" width="10.28515625" style="100" customWidth="1"/>
    <col min="9984" max="9984" width="17.5703125" style="100" customWidth="1"/>
    <col min="9985" max="9986" width="10.42578125" style="100" bestFit="1" customWidth="1"/>
    <col min="9987" max="9987" width="13.28515625" style="100" customWidth="1"/>
    <col min="9988" max="10237" width="9.140625" style="100"/>
    <col min="10238" max="10238" width="15.28515625" style="100" customWidth="1"/>
    <col min="10239" max="10239" width="10.28515625" style="100" customWidth="1"/>
    <col min="10240" max="10240" width="17.5703125" style="100" customWidth="1"/>
    <col min="10241" max="10242" width="10.42578125" style="100" bestFit="1" customWidth="1"/>
    <col min="10243" max="10243" width="13.28515625" style="100" customWidth="1"/>
    <col min="10244" max="10493" width="9.140625" style="100"/>
    <col min="10494" max="10494" width="15.28515625" style="100" customWidth="1"/>
    <col min="10495" max="10495" width="10.28515625" style="100" customWidth="1"/>
    <col min="10496" max="10496" width="17.5703125" style="100" customWidth="1"/>
    <col min="10497" max="10498" width="10.42578125" style="100" bestFit="1" customWidth="1"/>
    <col min="10499" max="10499" width="13.28515625" style="100" customWidth="1"/>
    <col min="10500" max="10749" width="9.140625" style="100"/>
    <col min="10750" max="10750" width="15.28515625" style="100" customWidth="1"/>
    <col min="10751" max="10751" width="10.28515625" style="100" customWidth="1"/>
    <col min="10752" max="10752" width="17.5703125" style="100" customWidth="1"/>
    <col min="10753" max="10754" width="10.42578125" style="100" bestFit="1" customWidth="1"/>
    <col min="10755" max="10755" width="13.28515625" style="100" customWidth="1"/>
    <col min="10756" max="11005" width="9.140625" style="100"/>
    <col min="11006" max="11006" width="15.28515625" style="100" customWidth="1"/>
    <col min="11007" max="11007" width="10.28515625" style="100" customWidth="1"/>
    <col min="11008" max="11008" width="17.5703125" style="100" customWidth="1"/>
    <col min="11009" max="11010" width="10.42578125" style="100" bestFit="1" customWidth="1"/>
    <col min="11011" max="11011" width="13.28515625" style="100" customWidth="1"/>
    <col min="11012" max="11261" width="9.140625" style="100"/>
    <col min="11262" max="11262" width="15.28515625" style="100" customWidth="1"/>
    <col min="11263" max="11263" width="10.28515625" style="100" customWidth="1"/>
    <col min="11264" max="11264" width="17.5703125" style="100" customWidth="1"/>
    <col min="11265" max="11266" width="10.42578125" style="100" bestFit="1" customWidth="1"/>
    <col min="11267" max="11267" width="13.28515625" style="100" customWidth="1"/>
    <col min="11268" max="11517" width="9.140625" style="100"/>
    <col min="11518" max="11518" width="15.28515625" style="100" customWidth="1"/>
    <col min="11519" max="11519" width="10.28515625" style="100" customWidth="1"/>
    <col min="11520" max="11520" width="17.5703125" style="100" customWidth="1"/>
    <col min="11521" max="11522" width="10.42578125" style="100" bestFit="1" customWidth="1"/>
    <col min="11523" max="11523" width="13.28515625" style="100" customWidth="1"/>
    <col min="11524" max="11773" width="9.140625" style="100"/>
    <col min="11774" max="11774" width="15.28515625" style="100" customWidth="1"/>
    <col min="11775" max="11775" width="10.28515625" style="100" customWidth="1"/>
    <col min="11776" max="11776" width="17.5703125" style="100" customWidth="1"/>
    <col min="11777" max="11778" width="10.42578125" style="100" bestFit="1" customWidth="1"/>
    <col min="11779" max="11779" width="13.28515625" style="100" customWidth="1"/>
    <col min="11780" max="12029" width="9.140625" style="100"/>
    <col min="12030" max="12030" width="15.28515625" style="100" customWidth="1"/>
    <col min="12031" max="12031" width="10.28515625" style="100" customWidth="1"/>
    <col min="12032" max="12032" width="17.5703125" style="100" customWidth="1"/>
    <col min="12033" max="12034" width="10.42578125" style="100" bestFit="1" customWidth="1"/>
    <col min="12035" max="12035" width="13.28515625" style="100" customWidth="1"/>
    <col min="12036" max="12285" width="9.140625" style="100"/>
    <col min="12286" max="12286" width="15.28515625" style="100" customWidth="1"/>
    <col min="12287" max="12287" width="10.28515625" style="100" customWidth="1"/>
    <col min="12288" max="12288" width="17.5703125" style="100" customWidth="1"/>
    <col min="12289" max="12290" width="10.42578125" style="100" bestFit="1" customWidth="1"/>
    <col min="12291" max="12291" width="13.28515625" style="100" customWidth="1"/>
    <col min="12292" max="12541" width="9.140625" style="100"/>
    <col min="12542" max="12542" width="15.28515625" style="100" customWidth="1"/>
    <col min="12543" max="12543" width="10.28515625" style="100" customWidth="1"/>
    <col min="12544" max="12544" width="17.5703125" style="100" customWidth="1"/>
    <col min="12545" max="12546" width="10.42578125" style="100" bestFit="1" customWidth="1"/>
    <col min="12547" max="12547" width="13.28515625" style="100" customWidth="1"/>
    <col min="12548" max="12797" width="9.140625" style="100"/>
    <col min="12798" max="12798" width="15.28515625" style="100" customWidth="1"/>
    <col min="12799" max="12799" width="10.28515625" style="100" customWidth="1"/>
    <col min="12800" max="12800" width="17.5703125" style="100" customWidth="1"/>
    <col min="12801" max="12802" width="10.42578125" style="100" bestFit="1" customWidth="1"/>
    <col min="12803" max="12803" width="13.28515625" style="100" customWidth="1"/>
    <col min="12804" max="13053" width="9.140625" style="100"/>
    <col min="13054" max="13054" width="15.28515625" style="100" customWidth="1"/>
    <col min="13055" max="13055" width="10.28515625" style="100" customWidth="1"/>
    <col min="13056" max="13056" width="17.5703125" style="100" customWidth="1"/>
    <col min="13057" max="13058" width="10.42578125" style="100" bestFit="1" customWidth="1"/>
    <col min="13059" max="13059" width="13.28515625" style="100" customWidth="1"/>
    <col min="13060" max="13309" width="9.140625" style="100"/>
    <col min="13310" max="13310" width="15.28515625" style="100" customWidth="1"/>
    <col min="13311" max="13311" width="10.28515625" style="100" customWidth="1"/>
    <col min="13312" max="13312" width="17.5703125" style="100" customWidth="1"/>
    <col min="13313" max="13314" width="10.42578125" style="100" bestFit="1" customWidth="1"/>
    <col min="13315" max="13315" width="13.28515625" style="100" customWidth="1"/>
    <col min="13316" max="13565" width="9.140625" style="100"/>
    <col min="13566" max="13566" width="15.28515625" style="100" customWidth="1"/>
    <col min="13567" max="13567" width="10.28515625" style="100" customWidth="1"/>
    <col min="13568" max="13568" width="17.5703125" style="100" customWidth="1"/>
    <col min="13569" max="13570" width="10.42578125" style="100" bestFit="1" customWidth="1"/>
    <col min="13571" max="13571" width="13.28515625" style="100" customWidth="1"/>
    <col min="13572" max="13821" width="9.140625" style="100"/>
    <col min="13822" max="13822" width="15.28515625" style="100" customWidth="1"/>
    <col min="13823" max="13823" width="10.28515625" style="100" customWidth="1"/>
    <col min="13824" max="13824" width="17.5703125" style="100" customWidth="1"/>
    <col min="13825" max="13826" width="10.42578125" style="100" bestFit="1" customWidth="1"/>
    <col min="13827" max="13827" width="13.28515625" style="100" customWidth="1"/>
    <col min="13828" max="14077" width="9.140625" style="100"/>
    <col min="14078" max="14078" width="15.28515625" style="100" customWidth="1"/>
    <col min="14079" max="14079" width="10.28515625" style="100" customWidth="1"/>
    <col min="14080" max="14080" width="17.5703125" style="100" customWidth="1"/>
    <col min="14081" max="14082" width="10.42578125" style="100" bestFit="1" customWidth="1"/>
    <col min="14083" max="14083" width="13.28515625" style="100" customWidth="1"/>
    <col min="14084" max="14333" width="9.140625" style="100"/>
    <col min="14334" max="14334" width="15.28515625" style="100" customWidth="1"/>
    <col min="14335" max="14335" width="10.28515625" style="100" customWidth="1"/>
    <col min="14336" max="14336" width="17.5703125" style="100" customWidth="1"/>
    <col min="14337" max="14338" width="10.42578125" style="100" bestFit="1" customWidth="1"/>
    <col min="14339" max="14339" width="13.28515625" style="100" customWidth="1"/>
    <col min="14340" max="14589" width="9.140625" style="100"/>
    <col min="14590" max="14590" width="15.28515625" style="100" customWidth="1"/>
    <col min="14591" max="14591" width="10.28515625" style="100" customWidth="1"/>
    <col min="14592" max="14592" width="17.5703125" style="100" customWidth="1"/>
    <col min="14593" max="14594" width="10.42578125" style="100" bestFit="1" customWidth="1"/>
    <col min="14595" max="14595" width="13.28515625" style="100" customWidth="1"/>
    <col min="14596" max="14845" width="9.140625" style="100"/>
    <col min="14846" max="14846" width="15.28515625" style="100" customWidth="1"/>
    <col min="14847" max="14847" width="10.28515625" style="100" customWidth="1"/>
    <col min="14848" max="14848" width="17.5703125" style="100" customWidth="1"/>
    <col min="14849" max="14850" width="10.42578125" style="100" bestFit="1" customWidth="1"/>
    <col min="14851" max="14851" width="13.28515625" style="100" customWidth="1"/>
    <col min="14852" max="15101" width="9.140625" style="100"/>
    <col min="15102" max="15102" width="15.28515625" style="100" customWidth="1"/>
    <col min="15103" max="15103" width="10.28515625" style="100" customWidth="1"/>
    <col min="15104" max="15104" width="17.5703125" style="100" customWidth="1"/>
    <col min="15105" max="15106" width="10.42578125" style="100" bestFit="1" customWidth="1"/>
    <col min="15107" max="15107" width="13.28515625" style="100" customWidth="1"/>
    <col min="15108" max="15357" width="9.140625" style="100"/>
    <col min="15358" max="15358" width="15.28515625" style="100" customWidth="1"/>
    <col min="15359" max="15359" width="10.28515625" style="100" customWidth="1"/>
    <col min="15360" max="15360" width="17.5703125" style="100" customWidth="1"/>
    <col min="15361" max="15362" width="10.42578125" style="100" bestFit="1" customWidth="1"/>
    <col min="15363" max="15363" width="13.28515625" style="100" customWidth="1"/>
    <col min="15364" max="15613" width="9.140625" style="100"/>
    <col min="15614" max="15614" width="15.28515625" style="100" customWidth="1"/>
    <col min="15615" max="15615" width="10.28515625" style="100" customWidth="1"/>
    <col min="15616" max="15616" width="17.5703125" style="100" customWidth="1"/>
    <col min="15617" max="15618" width="10.42578125" style="100" bestFit="1" customWidth="1"/>
    <col min="15619" max="15619" width="13.28515625" style="100" customWidth="1"/>
    <col min="15620" max="15869" width="9.140625" style="100"/>
    <col min="15870" max="15870" width="15.28515625" style="100" customWidth="1"/>
    <col min="15871" max="15871" width="10.28515625" style="100" customWidth="1"/>
    <col min="15872" max="15872" width="17.5703125" style="100" customWidth="1"/>
    <col min="15873" max="15874" width="10.42578125" style="100" bestFit="1" customWidth="1"/>
    <col min="15875" max="15875" width="13.28515625" style="100" customWidth="1"/>
    <col min="15876" max="16125" width="9.140625" style="100"/>
    <col min="16126" max="16126" width="15.28515625" style="100" customWidth="1"/>
    <col min="16127" max="16127" width="10.28515625" style="100" customWidth="1"/>
    <col min="16128" max="16128" width="17.5703125" style="100" customWidth="1"/>
    <col min="16129" max="16130" width="10.42578125" style="100" bestFit="1" customWidth="1"/>
    <col min="16131" max="16131" width="13.28515625" style="100" customWidth="1"/>
    <col min="16132" max="16384" width="9.140625" style="100"/>
  </cols>
  <sheetData>
    <row r="1" spans="1:5" ht="15" x14ac:dyDescent="0.2">
      <c r="A1" s="106"/>
      <c r="B1" s="107"/>
      <c r="C1" s="108" t="s">
        <v>82</v>
      </c>
      <c r="E1" s="103" t="s">
        <v>83</v>
      </c>
    </row>
    <row r="2" spans="1:5" ht="13.5" x14ac:dyDescent="0.25">
      <c r="A2" s="648">
        <v>2020</v>
      </c>
      <c r="B2" s="109" t="s">
        <v>80</v>
      </c>
      <c r="C2" s="104">
        <v>24890</v>
      </c>
    </row>
    <row r="3" spans="1:5" ht="13.5" x14ac:dyDescent="0.25">
      <c r="A3" s="648"/>
      <c r="B3" s="109" t="s">
        <v>81</v>
      </c>
      <c r="C3" s="104">
        <v>25086</v>
      </c>
    </row>
    <row r="4" spans="1:5" ht="13.5" x14ac:dyDescent="0.25">
      <c r="A4" s="648">
        <v>2021</v>
      </c>
      <c r="B4" s="109" t="s">
        <v>78</v>
      </c>
      <c r="C4" s="104">
        <v>24878</v>
      </c>
    </row>
    <row r="5" spans="1:5" ht="13.5" x14ac:dyDescent="0.25">
      <c r="A5" s="648"/>
      <c r="B5" s="109" t="s">
        <v>79</v>
      </c>
      <c r="C5" s="104">
        <v>26058</v>
      </c>
    </row>
    <row r="6" spans="1:5" ht="13.5" x14ac:dyDescent="0.25">
      <c r="A6" s="648"/>
      <c r="B6" s="109" t="s">
        <v>80</v>
      </c>
      <c r="C6" s="104">
        <v>25946</v>
      </c>
    </row>
    <row r="7" spans="1:5" ht="13.5" x14ac:dyDescent="0.25">
      <c r="A7" s="648"/>
      <c r="B7" s="109" t="s">
        <v>81</v>
      </c>
      <c r="C7" s="104">
        <v>28221</v>
      </c>
    </row>
    <row r="8" spans="1:5" ht="13.5" x14ac:dyDescent="0.25">
      <c r="A8" s="648">
        <v>2022</v>
      </c>
      <c r="B8" s="109" t="s">
        <v>78</v>
      </c>
      <c r="C8" s="104">
        <v>29294</v>
      </c>
    </row>
    <row r="9" spans="1:5" ht="13.5" x14ac:dyDescent="0.25">
      <c r="A9" s="648"/>
      <c r="B9" s="109" t="s">
        <v>79</v>
      </c>
      <c r="C9" s="104">
        <v>31028</v>
      </c>
    </row>
    <row r="10" spans="1:5" ht="13.5" x14ac:dyDescent="0.25">
      <c r="A10" s="648"/>
      <c r="B10" s="109" t="s">
        <v>80</v>
      </c>
      <c r="C10" s="104">
        <v>32341</v>
      </c>
    </row>
    <row r="11" spans="1:5" ht="13.5" x14ac:dyDescent="0.25">
      <c r="A11" s="648"/>
      <c r="B11" s="109" t="s">
        <v>81</v>
      </c>
      <c r="C11" s="104">
        <v>33532</v>
      </c>
    </row>
    <row r="12" spans="1:5" ht="13.5" x14ac:dyDescent="0.25">
      <c r="A12" s="648">
        <v>2023</v>
      </c>
      <c r="B12" s="109" t="s">
        <v>78</v>
      </c>
      <c r="C12" s="104">
        <v>35256</v>
      </c>
    </row>
    <row r="13" spans="1:5" ht="13.5" x14ac:dyDescent="0.25">
      <c r="A13" s="648"/>
      <c r="B13" s="109" t="s">
        <v>79</v>
      </c>
      <c r="C13" s="104">
        <f>+'[12]Permits(ISIC)'!AQ24</f>
        <v>34864</v>
      </c>
    </row>
    <row r="14" spans="1:5" ht="14.25" thickBot="1" x14ac:dyDescent="0.3">
      <c r="A14" s="649"/>
      <c r="B14" s="110" t="s">
        <v>80</v>
      </c>
      <c r="C14" s="105">
        <f>+'[12]Permits(ISIC)'!AR24</f>
        <v>36079</v>
      </c>
    </row>
    <row r="15" spans="1:5" x14ac:dyDescent="0.2">
      <c r="A15" s="101"/>
      <c r="C15" s="102"/>
    </row>
    <row r="16" spans="1:5" x14ac:dyDescent="0.2">
      <c r="A16" s="101"/>
      <c r="C16" s="102"/>
    </row>
    <row r="17" spans="1:5" x14ac:dyDescent="0.2">
      <c r="A17" s="101"/>
      <c r="C17" s="102"/>
    </row>
    <row r="18" spans="1:5" x14ac:dyDescent="0.2">
      <c r="A18" s="101"/>
      <c r="C18" s="102"/>
    </row>
    <row r="19" spans="1:5" x14ac:dyDescent="0.2">
      <c r="A19" s="101"/>
      <c r="C19" s="102"/>
    </row>
    <row r="20" spans="1:5" ht="13.5" x14ac:dyDescent="0.25">
      <c r="A20" s="647"/>
      <c r="C20" s="102"/>
      <c r="E20" s="111" t="s">
        <v>84</v>
      </c>
    </row>
    <row r="21" spans="1:5" x14ac:dyDescent="0.2">
      <c r="A21" s="647"/>
    </row>
    <row r="22" spans="1:5" x14ac:dyDescent="0.2">
      <c r="A22" s="647"/>
    </row>
    <row r="23" spans="1:5" x14ac:dyDescent="0.2">
      <c r="A23" s="647"/>
    </row>
  </sheetData>
  <mergeCells count="5">
    <mergeCell ref="A20:A23"/>
    <mergeCell ref="A2:A3"/>
    <mergeCell ref="A12:A14"/>
    <mergeCell ref="A4:A7"/>
    <mergeCell ref="A8:A11"/>
  </mergeCells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219B-645D-4BC3-9D53-BCB4A3E27F4B}">
  <dimension ref="A1:L33"/>
  <sheetViews>
    <sheetView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M20" sqref="M20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5.85546875" customWidth="1"/>
    <col min="4" max="4" width="13.42578125" customWidth="1"/>
  </cols>
  <sheetData>
    <row r="1" spans="1:12" ht="16.5" x14ac:dyDescent="0.3">
      <c r="A1" s="172"/>
      <c r="B1" s="196" t="s">
        <v>92</v>
      </c>
      <c r="C1" s="196" t="s">
        <v>93</v>
      </c>
      <c r="D1" s="196" t="s">
        <v>94</v>
      </c>
    </row>
    <row r="2" spans="1:12" ht="16.5" x14ac:dyDescent="0.3">
      <c r="A2" s="197">
        <v>44440</v>
      </c>
      <c r="B2" s="198">
        <v>3165</v>
      </c>
      <c r="C2" s="198">
        <v>1243</v>
      </c>
      <c r="D2" s="198">
        <f t="shared" ref="D2:D10" si="0">SUM(B2:C2)</f>
        <v>4408</v>
      </c>
      <c r="E2" s="5"/>
      <c r="F2" s="151"/>
    </row>
    <row r="3" spans="1:12" ht="16.5" x14ac:dyDescent="0.3">
      <c r="A3" s="197">
        <v>44531</v>
      </c>
      <c r="B3" s="198">
        <v>3201</v>
      </c>
      <c r="C3" s="198">
        <v>1251</v>
      </c>
      <c r="D3" s="198">
        <f t="shared" si="0"/>
        <v>4452</v>
      </c>
      <c r="E3" s="5"/>
      <c r="F3" s="151"/>
    </row>
    <row r="4" spans="1:12" ht="16.5" x14ac:dyDescent="0.3">
      <c r="A4" s="197">
        <v>44621</v>
      </c>
      <c r="B4" s="198">
        <v>3188</v>
      </c>
      <c r="C4" s="198">
        <v>1245</v>
      </c>
      <c r="D4" s="198">
        <f t="shared" si="0"/>
        <v>4433</v>
      </c>
      <c r="E4" s="5"/>
      <c r="F4" s="151"/>
    </row>
    <row r="5" spans="1:12" ht="16.5" x14ac:dyDescent="0.3">
      <c r="A5" s="197">
        <v>44713</v>
      </c>
      <c r="B5" s="198">
        <v>3205</v>
      </c>
      <c r="C5" s="198">
        <v>1240</v>
      </c>
      <c r="D5" s="198">
        <f t="shared" si="0"/>
        <v>4445</v>
      </c>
      <c r="E5" s="5"/>
      <c r="F5" s="151"/>
    </row>
    <row r="6" spans="1:12" ht="16.5" x14ac:dyDescent="0.3">
      <c r="A6" s="197">
        <v>44805</v>
      </c>
      <c r="B6" s="198">
        <v>3160</v>
      </c>
      <c r="C6" s="198">
        <v>1266</v>
      </c>
      <c r="D6" s="198">
        <f t="shared" si="0"/>
        <v>4426</v>
      </c>
      <c r="E6" s="5"/>
      <c r="F6" s="151"/>
    </row>
    <row r="7" spans="1:12" ht="16.5" x14ac:dyDescent="0.3">
      <c r="A7" s="197">
        <v>44896</v>
      </c>
      <c r="B7" s="198">
        <v>3191</v>
      </c>
      <c r="C7" s="198">
        <v>1298</v>
      </c>
      <c r="D7" s="198">
        <f t="shared" si="0"/>
        <v>4489</v>
      </c>
      <c r="E7" s="5"/>
      <c r="F7" s="151"/>
    </row>
    <row r="8" spans="1:12" ht="16.5" x14ac:dyDescent="0.3">
      <c r="A8" s="197">
        <v>44986</v>
      </c>
      <c r="B8" s="198">
        <v>3169</v>
      </c>
      <c r="C8" s="198">
        <v>1346</v>
      </c>
      <c r="D8" s="198">
        <f t="shared" si="0"/>
        <v>4515</v>
      </c>
      <c r="E8" s="5"/>
      <c r="F8" s="151"/>
    </row>
    <row r="9" spans="1:12" ht="16.5" x14ac:dyDescent="0.3">
      <c r="A9" s="197">
        <v>45078</v>
      </c>
      <c r="B9" s="198">
        <v>3220</v>
      </c>
      <c r="C9" s="198">
        <v>1352</v>
      </c>
      <c r="D9" s="198">
        <f t="shared" si="0"/>
        <v>4572</v>
      </c>
      <c r="E9" s="5"/>
      <c r="F9" s="151"/>
    </row>
    <row r="10" spans="1:12" ht="16.5" x14ac:dyDescent="0.3">
      <c r="A10" s="197">
        <v>45170</v>
      </c>
      <c r="B10" s="198">
        <v>3193</v>
      </c>
      <c r="C10" s="198">
        <v>1436</v>
      </c>
      <c r="D10" s="198">
        <f t="shared" si="0"/>
        <v>4629</v>
      </c>
      <c r="E10" s="5"/>
      <c r="F10" s="151"/>
    </row>
    <row r="11" spans="1:12" x14ac:dyDescent="0.25">
      <c r="A11" s="149"/>
      <c r="B11" s="150"/>
      <c r="C11" s="150"/>
      <c r="D11" s="150"/>
      <c r="E11" s="5"/>
      <c r="F11" s="151"/>
    </row>
    <row r="12" spans="1:12" x14ac:dyDescent="0.25">
      <c r="A12" s="149"/>
      <c r="B12" s="150"/>
      <c r="C12" s="150"/>
      <c r="D12" s="150"/>
      <c r="E12" s="5"/>
      <c r="F12" s="151"/>
    </row>
    <row r="13" spans="1:12" x14ac:dyDescent="0.25">
      <c r="A13" s="149"/>
      <c r="B13" s="150"/>
      <c r="C13" s="150"/>
      <c r="D13" s="152"/>
    </row>
    <row r="14" spans="1:12" x14ac:dyDescent="0.25">
      <c r="A14" s="149"/>
      <c r="B14" s="154" t="s">
        <v>95</v>
      </c>
      <c r="C14" s="150"/>
      <c r="D14" s="152"/>
    </row>
    <row r="15" spans="1:12" x14ac:dyDescent="0.25">
      <c r="B15" s="5"/>
      <c r="C15" s="5"/>
      <c r="D15" s="5"/>
    </row>
    <row r="16" spans="1:12" x14ac:dyDescent="0.25">
      <c r="B16" s="150"/>
      <c r="C16" s="150"/>
      <c r="D16" s="150"/>
      <c r="L16" s="153"/>
    </row>
    <row r="18" spans="2:4" x14ac:dyDescent="0.25">
      <c r="B18" s="5"/>
      <c r="C18" s="5"/>
      <c r="D18" s="5"/>
    </row>
    <row r="19" spans="2:4" x14ac:dyDescent="0.25">
      <c r="B19" s="150"/>
      <c r="C19" s="150"/>
      <c r="D19" s="150"/>
    </row>
    <row r="33" spans="2:2" x14ac:dyDescent="0.25">
      <c r="B33" t="s">
        <v>96</v>
      </c>
    </row>
  </sheetData>
  <pageMargins left="0.7" right="0.7" top="0.75" bottom="0.75" header="0.3" footer="0.3"/>
  <pageSetup orientation="portrait" r:id="rId1"/>
  <ignoredErrors>
    <ignoredError sqref="D2:D10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447A-40E7-410D-BA74-CCBD4A3B8EE4}">
  <dimension ref="A1:J25"/>
  <sheetViews>
    <sheetView topLeftCell="A4" workbookViewId="0">
      <selection activeCell="M24" sqref="M24"/>
    </sheetView>
  </sheetViews>
  <sheetFormatPr defaultRowHeight="15" x14ac:dyDescent="0.25"/>
  <cols>
    <col min="1" max="1" width="28.140625" bestFit="1" customWidth="1"/>
  </cols>
  <sheetData>
    <row r="1" spans="1:10" ht="16.5" x14ac:dyDescent="0.3">
      <c r="A1" s="172"/>
      <c r="B1" s="650">
        <v>2021</v>
      </c>
      <c r="C1" s="650"/>
      <c r="D1" s="650">
        <v>2022</v>
      </c>
      <c r="E1" s="650"/>
      <c r="F1" s="650"/>
      <c r="G1" s="650"/>
      <c r="H1" s="650">
        <v>2023</v>
      </c>
      <c r="I1" s="650"/>
      <c r="J1" s="650"/>
    </row>
    <row r="2" spans="1:10" ht="16.5" x14ac:dyDescent="0.3">
      <c r="A2" s="172"/>
      <c r="B2" s="166" t="s">
        <v>71</v>
      </c>
      <c r="C2" s="166" t="s">
        <v>72</v>
      </c>
      <c r="D2" s="166" t="s">
        <v>73</v>
      </c>
      <c r="E2" s="166" t="s">
        <v>70</v>
      </c>
      <c r="F2" s="166" t="s">
        <v>71</v>
      </c>
      <c r="G2" s="166" t="s">
        <v>72</v>
      </c>
      <c r="H2" s="166" t="s">
        <v>73</v>
      </c>
      <c r="I2" s="166" t="s">
        <v>70</v>
      </c>
      <c r="J2" s="166" t="s">
        <v>71</v>
      </c>
    </row>
    <row r="3" spans="1:10" ht="17.25" thickBot="1" x14ac:dyDescent="0.35">
      <c r="A3" s="348" t="s">
        <v>193</v>
      </c>
      <c r="B3" s="172">
        <v>8434.7792077416671</v>
      </c>
      <c r="C3" s="172">
        <v>8660.1674766666674</v>
      </c>
      <c r="D3" s="172">
        <v>8557.463024908333</v>
      </c>
      <c r="E3" s="172">
        <v>8922.7299741999996</v>
      </c>
      <c r="F3" s="172">
        <v>8420.3735165166672</v>
      </c>
      <c r="G3" s="172">
        <v>8537.0496658500015</v>
      </c>
      <c r="H3" s="172">
        <v>8309.2914806083336</v>
      </c>
      <c r="I3" s="172">
        <v>8525.9527330333349</v>
      </c>
      <c r="J3" s="172">
        <v>8228.0518127916675</v>
      </c>
    </row>
    <row r="4" spans="1:10" ht="16.5" x14ac:dyDescent="0.3">
      <c r="A4" s="402" t="s">
        <v>194</v>
      </c>
      <c r="B4" s="403">
        <v>6045.153139475</v>
      </c>
      <c r="C4" s="403">
        <v>6146.9351476000011</v>
      </c>
      <c r="D4" s="403">
        <v>6054.9924405250003</v>
      </c>
      <c r="E4" s="403">
        <v>6444.6554694000006</v>
      </c>
      <c r="F4" s="403">
        <v>6000.312322025</v>
      </c>
      <c r="G4" s="403">
        <v>5978.039185366667</v>
      </c>
      <c r="H4" s="403">
        <v>5689.2554335416671</v>
      </c>
      <c r="I4" s="403">
        <v>6034.7339164416671</v>
      </c>
      <c r="J4" s="404">
        <v>5827.1795818666669</v>
      </c>
    </row>
    <row r="5" spans="1:10" ht="17.25" thickBot="1" x14ac:dyDescent="0.35">
      <c r="A5" s="399" t="s">
        <v>195</v>
      </c>
      <c r="B5" s="400">
        <v>2389.6260682666666</v>
      </c>
      <c r="C5" s="400">
        <v>2513.2323290666668</v>
      </c>
      <c r="D5" s="400">
        <v>2502.4705843833335</v>
      </c>
      <c r="E5" s="400">
        <v>2478.0745047999999</v>
      </c>
      <c r="F5" s="400">
        <v>2420.0611944916673</v>
      </c>
      <c r="G5" s="400">
        <v>2559.0104804833331</v>
      </c>
      <c r="H5" s="400">
        <v>2620.0360470666665</v>
      </c>
      <c r="I5" s="400">
        <v>2491.2188165916668</v>
      </c>
      <c r="J5" s="401">
        <v>2400.8722309249997</v>
      </c>
    </row>
    <row r="8" spans="1:10" ht="16.5" x14ac:dyDescent="0.3">
      <c r="B8" s="172" t="s">
        <v>196</v>
      </c>
      <c r="C8" s="172"/>
      <c r="D8" s="172"/>
      <c r="E8" s="172"/>
      <c r="F8" s="172"/>
    </row>
    <row r="25" spans="2:2" ht="16.5" x14ac:dyDescent="0.3">
      <c r="B25" s="172" t="s">
        <v>105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98BE4-6DF9-48FF-9E83-EDA440C2FEA4}">
  <dimension ref="B1:E23"/>
  <sheetViews>
    <sheetView workbookViewId="0">
      <selection activeCell="B1" sqref="B1"/>
    </sheetView>
  </sheetViews>
  <sheetFormatPr defaultRowHeight="15" x14ac:dyDescent="0.25"/>
  <cols>
    <col min="1" max="1" width="3.7109375" customWidth="1"/>
    <col min="2" max="2" width="33" bestFit="1" customWidth="1"/>
    <col min="4" max="4" width="10" bestFit="1" customWidth="1"/>
  </cols>
  <sheetData>
    <row r="1" spans="2:5" ht="15.75" thickBot="1" x14ac:dyDescent="0.3">
      <c r="B1" s="166" t="s">
        <v>197</v>
      </c>
    </row>
    <row r="2" spans="2:5" ht="30.75" thickBot="1" x14ac:dyDescent="0.3">
      <c r="B2" s="349" t="s">
        <v>198</v>
      </c>
      <c r="C2" s="350">
        <v>44805</v>
      </c>
      <c r="D2" s="350">
        <v>45170</v>
      </c>
      <c r="E2" s="351" t="s">
        <v>3</v>
      </c>
    </row>
    <row r="3" spans="2:5" ht="16.5" x14ac:dyDescent="0.3">
      <c r="B3" s="352" t="s">
        <v>199</v>
      </c>
      <c r="C3" s="353">
        <v>8420.3735165166672</v>
      </c>
      <c r="D3" s="353">
        <v>8228.0518127916675</v>
      </c>
      <c r="E3" s="354">
        <f>(D3/C3-1)*100</f>
        <v>-2.2840044250739933</v>
      </c>
    </row>
    <row r="4" spans="2:5" ht="16.5" x14ac:dyDescent="0.3">
      <c r="B4" s="355" t="s">
        <v>200</v>
      </c>
      <c r="C4" s="353">
        <v>5256.3068516666663</v>
      </c>
      <c r="D4" s="353">
        <v>5089.2682866000014</v>
      </c>
      <c r="E4" s="354">
        <f t="shared" ref="E4:E21" si="0">(D4/C4-1)*100</f>
        <v>-3.177869363043373</v>
      </c>
    </row>
    <row r="5" spans="2:5" ht="16.5" x14ac:dyDescent="0.3">
      <c r="B5" s="356" t="s">
        <v>201</v>
      </c>
      <c r="C5" s="357">
        <v>183.94794700000003</v>
      </c>
      <c r="D5" s="357">
        <v>176.86817200000002</v>
      </c>
      <c r="E5" s="354">
        <f t="shared" si="0"/>
        <v>-3.8487926152282692</v>
      </c>
    </row>
    <row r="6" spans="2:5" ht="16.5" x14ac:dyDescent="0.3">
      <c r="B6" s="358" t="s">
        <v>202</v>
      </c>
      <c r="C6" s="357">
        <v>5072.3589046666666</v>
      </c>
      <c r="D6" s="357">
        <v>4912.400114600001</v>
      </c>
      <c r="E6" s="354">
        <f t="shared" si="0"/>
        <v>-3.1535384832390378</v>
      </c>
    </row>
    <row r="7" spans="2:5" ht="16.5" x14ac:dyDescent="0.3">
      <c r="B7" s="359" t="s">
        <v>203</v>
      </c>
      <c r="C7" s="353">
        <v>3164.0666648500005</v>
      </c>
      <c r="D7" s="353">
        <v>3138.7835261916666</v>
      </c>
      <c r="E7" s="354">
        <f>(D7/C7-1)*100</f>
        <v>-0.79907098479331529</v>
      </c>
    </row>
    <row r="8" spans="2:5" ht="16.5" x14ac:dyDescent="0.3">
      <c r="B8" s="358" t="s">
        <v>204</v>
      </c>
      <c r="C8" s="357">
        <v>4100.4236857999995</v>
      </c>
      <c r="D8" s="357">
        <v>4217.6324594666658</v>
      </c>
      <c r="E8" s="354">
        <f t="shared" si="0"/>
        <v>2.8584551901933208</v>
      </c>
    </row>
    <row r="9" spans="2:5" ht="16.5" x14ac:dyDescent="0.3">
      <c r="B9" s="360" t="s">
        <v>205</v>
      </c>
      <c r="C9" s="357">
        <v>415.46417790833328</v>
      </c>
      <c r="D9" s="357">
        <v>427.84482844166666</v>
      </c>
      <c r="E9" s="354">
        <f t="shared" si="0"/>
        <v>2.9799562011974423</v>
      </c>
    </row>
    <row r="10" spans="2:5" ht="16.5" x14ac:dyDescent="0.3">
      <c r="B10" s="360" t="s">
        <v>206</v>
      </c>
      <c r="C10" s="357">
        <v>23.198109166666669</v>
      </c>
      <c r="D10" s="357">
        <v>17.30821211666667</v>
      </c>
      <c r="E10" s="354">
        <f t="shared" si="0"/>
        <v>-25.389556569822435</v>
      </c>
    </row>
    <row r="11" spans="2:5" ht="16.5" x14ac:dyDescent="0.3">
      <c r="B11" s="360" t="s">
        <v>207</v>
      </c>
      <c r="C11" s="357">
        <v>3661.7613987249997</v>
      </c>
      <c r="D11" s="357">
        <v>3772.4794189083327</v>
      </c>
      <c r="E11" s="354">
        <f t="shared" si="0"/>
        <v>3.0236273783945666</v>
      </c>
    </row>
    <row r="12" spans="2:5" ht="16.5" x14ac:dyDescent="0.3">
      <c r="B12" s="358" t="s">
        <v>208</v>
      </c>
      <c r="C12" s="357">
        <v>-936.35702094999897</v>
      </c>
      <c r="D12" s="357">
        <v>-1078.8489332749991</v>
      </c>
      <c r="E12" s="354">
        <f>(D12/C12-1)*100</f>
        <v>15.217690382716654</v>
      </c>
    </row>
    <row r="13" spans="2:5" ht="16.5" x14ac:dyDescent="0.3">
      <c r="B13" s="361"/>
      <c r="C13" s="353"/>
      <c r="D13" s="353"/>
      <c r="E13" s="354"/>
    </row>
    <row r="14" spans="2:5" ht="16.5" x14ac:dyDescent="0.3">
      <c r="B14" s="359" t="s">
        <v>209</v>
      </c>
      <c r="C14" s="362">
        <v>8420.3735165166672</v>
      </c>
      <c r="D14" s="362">
        <v>8228.0518127916657</v>
      </c>
      <c r="E14" s="354">
        <f t="shared" si="0"/>
        <v>-2.2840044250740155</v>
      </c>
    </row>
    <row r="15" spans="2:5" ht="16.5" x14ac:dyDescent="0.3">
      <c r="B15" s="360" t="s">
        <v>210</v>
      </c>
      <c r="C15" s="362">
        <v>2420.0611944916668</v>
      </c>
      <c r="D15" s="362">
        <v>2400.8722309249997</v>
      </c>
      <c r="E15" s="354">
        <f>(D15/C15-1)*100</f>
        <v>-0.79291232842968462</v>
      </c>
    </row>
    <row r="16" spans="2:5" ht="16.5" x14ac:dyDescent="0.3">
      <c r="B16" s="363" t="s">
        <v>211</v>
      </c>
      <c r="C16" s="357">
        <v>168.13625500000001</v>
      </c>
      <c r="D16" s="357">
        <v>153.76177600000003</v>
      </c>
      <c r="E16" s="354">
        <f t="shared" si="0"/>
        <v>-8.5493036585119526</v>
      </c>
    </row>
    <row r="17" spans="2:5" ht="16.5" x14ac:dyDescent="0.3">
      <c r="B17" s="364" t="s">
        <v>212</v>
      </c>
      <c r="C17" s="362">
        <v>2251.9249394916669</v>
      </c>
      <c r="D17" s="362">
        <v>2247.1104549249999</v>
      </c>
      <c r="E17" s="354">
        <f>(D17/C17-1)*100</f>
        <v>-0.21379418479879897</v>
      </c>
    </row>
    <row r="18" spans="2:5" ht="16.5" x14ac:dyDescent="0.3">
      <c r="B18" s="365" t="s">
        <v>213</v>
      </c>
      <c r="C18" s="357">
        <v>999.41156941666679</v>
      </c>
      <c r="D18" s="357">
        <v>919.14164465833335</v>
      </c>
      <c r="E18" s="354">
        <f t="shared" si="0"/>
        <v>-8.031718584685299</v>
      </c>
    </row>
    <row r="19" spans="2:5" ht="16.5" x14ac:dyDescent="0.3">
      <c r="B19" s="365" t="s">
        <v>214</v>
      </c>
      <c r="C19" s="357">
        <v>1252.5133700750002</v>
      </c>
      <c r="D19" s="357">
        <v>1327.9688102666667</v>
      </c>
      <c r="E19" s="354">
        <f t="shared" si="0"/>
        <v>6.024322134553195</v>
      </c>
    </row>
    <row r="20" spans="2:5" ht="16.5" x14ac:dyDescent="0.3">
      <c r="B20" s="360" t="s">
        <v>215</v>
      </c>
      <c r="C20" s="357">
        <v>6000.312322025</v>
      </c>
      <c r="D20" s="357">
        <v>5827.1795818666669</v>
      </c>
      <c r="E20" s="354">
        <f>(D20/C20-1)*100</f>
        <v>-2.8853954738793264</v>
      </c>
    </row>
    <row r="21" spans="2:5" ht="17.25" thickBot="1" x14ac:dyDescent="0.35">
      <c r="B21" s="366" t="s">
        <v>216</v>
      </c>
      <c r="C21" s="367">
        <v>5585.9755475583333</v>
      </c>
      <c r="D21" s="367">
        <v>5417.3454594333334</v>
      </c>
      <c r="E21" s="368">
        <f t="shared" si="0"/>
        <v>-3.0188117847868012</v>
      </c>
    </row>
    <row r="22" spans="2:5" ht="15.75" thickBot="1" x14ac:dyDescent="0.3">
      <c r="B22" s="369" t="s">
        <v>217</v>
      </c>
      <c r="C22" s="370">
        <f>C21/C20*100</f>
        <v>93.094746536013062</v>
      </c>
      <c r="D22" s="370">
        <f>D21/D20*100</f>
        <v>92.966852717072982</v>
      </c>
      <c r="E22" s="371"/>
    </row>
    <row r="23" spans="2:5" ht="16.5" x14ac:dyDescent="0.3">
      <c r="B23" s="201" t="s">
        <v>218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D484C-A85F-4A1F-BD03-0B8B9435747E}">
  <dimension ref="B2:E14"/>
  <sheetViews>
    <sheetView workbookViewId="0">
      <selection activeCell="B1" sqref="B1:G1"/>
    </sheetView>
  </sheetViews>
  <sheetFormatPr defaultRowHeight="15" x14ac:dyDescent="0.25"/>
  <cols>
    <col min="1" max="1" width="5" customWidth="1"/>
    <col min="2" max="2" width="32.7109375" bestFit="1" customWidth="1"/>
  </cols>
  <sheetData>
    <row r="2" spans="2:5" ht="15.75" thickBot="1" x14ac:dyDescent="0.3">
      <c r="B2" s="372" t="s">
        <v>219</v>
      </c>
      <c r="C2" s="372"/>
      <c r="D2" s="372"/>
      <c r="E2" s="372"/>
    </row>
    <row r="3" spans="2:5" ht="31.5" thickBot="1" x14ac:dyDescent="0.35">
      <c r="B3" s="373"/>
      <c r="C3" s="350">
        <v>44805</v>
      </c>
      <c r="D3" s="350">
        <v>45170</v>
      </c>
      <c r="E3" s="351" t="s">
        <v>3</v>
      </c>
    </row>
    <row r="4" spans="2:5" ht="16.5" x14ac:dyDescent="0.3">
      <c r="B4" s="374" t="s">
        <v>200</v>
      </c>
      <c r="C4" s="353">
        <v>5256.3068516666663</v>
      </c>
      <c r="D4" s="353">
        <v>5089.2682866000014</v>
      </c>
      <c r="E4" s="375">
        <f t="shared" ref="E4:E13" si="0">(D4/C4-1)*100</f>
        <v>-3.177869363043373</v>
      </c>
    </row>
    <row r="5" spans="2:5" ht="16.5" x14ac:dyDescent="0.3">
      <c r="B5" s="356" t="s">
        <v>220</v>
      </c>
      <c r="C5" s="357">
        <v>183.94794700000003</v>
      </c>
      <c r="D5" s="357">
        <v>176.86817200000002</v>
      </c>
      <c r="E5" s="375">
        <f t="shared" si="0"/>
        <v>-3.8487926152282692</v>
      </c>
    </row>
    <row r="6" spans="2:5" ht="16.5" x14ac:dyDescent="0.3">
      <c r="B6" s="358" t="s">
        <v>221</v>
      </c>
      <c r="C6" s="357">
        <v>5072.3589046666666</v>
      </c>
      <c r="D6" s="357">
        <v>4912.400114600001</v>
      </c>
      <c r="E6" s="375">
        <f>(D6/C6-1)*100</f>
        <v>-3.1535384832390378</v>
      </c>
    </row>
    <row r="7" spans="2:5" ht="16.5" x14ac:dyDescent="0.3">
      <c r="B7" s="376" t="s">
        <v>222</v>
      </c>
      <c r="C7" s="353">
        <v>8230.308761166667</v>
      </c>
      <c r="D7" s="353">
        <v>8099.8673300666669</v>
      </c>
      <c r="E7" s="375">
        <f>(D7/C7-1)*100</f>
        <v>-1.5848911005072575</v>
      </c>
    </row>
    <row r="8" spans="2:5" ht="16.5" x14ac:dyDescent="0.3">
      <c r="B8" s="363" t="s">
        <v>223</v>
      </c>
      <c r="C8" s="357">
        <v>3395.1579127416667</v>
      </c>
      <c r="D8" s="357">
        <v>3189.8108647333333</v>
      </c>
      <c r="E8" s="375">
        <f>(D8/C8-1)*100</f>
        <v>-6.0482326090838807</v>
      </c>
    </row>
    <row r="9" spans="2:5" ht="16.5" x14ac:dyDescent="0.3">
      <c r="B9" s="363" t="s">
        <v>224</v>
      </c>
      <c r="C9" s="357">
        <v>3897.6929569499998</v>
      </c>
      <c r="D9" s="357">
        <v>4127.3539899666666</v>
      </c>
      <c r="E9" s="375">
        <f t="shared" si="0"/>
        <v>5.8922299820245438</v>
      </c>
    </row>
    <row r="10" spans="2:5" ht="16.5" x14ac:dyDescent="0.3">
      <c r="B10" s="363" t="s">
        <v>225</v>
      </c>
      <c r="C10" s="357">
        <v>937.457891475</v>
      </c>
      <c r="D10" s="357">
        <v>782.70247536666682</v>
      </c>
      <c r="E10" s="375">
        <f t="shared" si="0"/>
        <v>-16.507985853619555</v>
      </c>
    </row>
    <row r="11" spans="2:5" ht="16.5" x14ac:dyDescent="0.3">
      <c r="B11" s="376" t="s">
        <v>226</v>
      </c>
      <c r="C11" s="353">
        <v>3157.9498565000004</v>
      </c>
      <c r="D11" s="353">
        <v>3187.4672154666664</v>
      </c>
      <c r="E11" s="375">
        <f>(D11/C11-1)*100</f>
        <v>0.9347000525011584</v>
      </c>
    </row>
    <row r="12" spans="2:5" ht="16.5" x14ac:dyDescent="0.3">
      <c r="B12" s="363" t="s">
        <v>227</v>
      </c>
      <c r="C12" s="357">
        <v>2651.1177195500004</v>
      </c>
      <c r="D12" s="357">
        <v>2834.6885553416664</v>
      </c>
      <c r="E12" s="375">
        <f t="shared" si="0"/>
        <v>6.9242808208013207</v>
      </c>
    </row>
    <row r="13" spans="2:5" ht="17.25" thickBot="1" x14ac:dyDescent="0.35">
      <c r="B13" s="377" t="s">
        <v>228</v>
      </c>
      <c r="C13" s="367">
        <v>506.83213695000006</v>
      </c>
      <c r="D13" s="367">
        <v>352.77866012500004</v>
      </c>
      <c r="E13" s="378">
        <f t="shared" si="0"/>
        <v>-30.395364775418276</v>
      </c>
    </row>
    <row r="14" spans="2:5" ht="16.5" x14ac:dyDescent="0.25">
      <c r="B14" s="651" t="s">
        <v>105</v>
      </c>
      <c r="C14" s="651"/>
      <c r="D14" s="651"/>
      <c r="E14" s="651"/>
    </row>
  </sheetData>
  <mergeCells count="1">
    <mergeCell ref="B14:E1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EE335-1837-4171-A4DB-74AE992249C7}">
  <dimension ref="B1:E8"/>
  <sheetViews>
    <sheetView workbookViewId="0">
      <selection activeCell="B1" sqref="B1:G1"/>
    </sheetView>
  </sheetViews>
  <sheetFormatPr defaultRowHeight="15" x14ac:dyDescent="0.25"/>
  <cols>
    <col min="1" max="1" width="4.7109375" customWidth="1"/>
    <col min="2" max="2" width="32.85546875" bestFit="1" customWidth="1"/>
  </cols>
  <sheetData>
    <row r="1" spans="2:5" ht="15.75" thickBot="1" x14ac:dyDescent="0.3">
      <c r="B1" s="166" t="s">
        <v>229</v>
      </c>
    </row>
    <row r="2" spans="2:5" ht="31.5" thickBot="1" x14ac:dyDescent="0.35">
      <c r="B2" s="379"/>
      <c r="C2" s="380">
        <f>'[13]Loans report'!$S$3</f>
        <v>44805</v>
      </c>
      <c r="D2" s="380">
        <f>'[13]Loans report'!$W$3</f>
        <v>45170</v>
      </c>
      <c r="E2" s="351" t="s">
        <v>3</v>
      </c>
    </row>
    <row r="3" spans="2:5" x14ac:dyDescent="0.25">
      <c r="B3" s="381" t="s">
        <v>230</v>
      </c>
      <c r="C3" s="382">
        <f>C4+C7</f>
        <v>4100.4236857999995</v>
      </c>
      <c r="D3" s="382">
        <f>D4+D7</f>
        <v>4217.6324594666658</v>
      </c>
      <c r="E3" s="383">
        <f>(D3/C3-1)*100</f>
        <v>2.8584551901933208</v>
      </c>
    </row>
    <row r="4" spans="2:5" ht="16.5" x14ac:dyDescent="0.3">
      <c r="B4" s="358" t="s">
        <v>231</v>
      </c>
      <c r="C4" s="384">
        <v>438.66228707499994</v>
      </c>
      <c r="D4" s="384">
        <v>445.15304055833332</v>
      </c>
      <c r="E4" s="354">
        <f>(D4/C4-1)*100</f>
        <v>1.4796698222256044</v>
      </c>
    </row>
    <row r="5" spans="2:5" ht="16.5" x14ac:dyDescent="0.3">
      <c r="B5" s="360" t="s">
        <v>232</v>
      </c>
      <c r="C5" s="384">
        <v>415.46417790833328</v>
      </c>
      <c r="D5" s="384">
        <v>427.84482844166666</v>
      </c>
      <c r="E5" s="354">
        <f>(D5/C5-1)*100</f>
        <v>2.9799562011974423</v>
      </c>
    </row>
    <row r="6" spans="2:5" ht="16.5" x14ac:dyDescent="0.3">
      <c r="B6" s="360" t="s">
        <v>233</v>
      </c>
      <c r="C6" s="384">
        <v>23.198109166666669</v>
      </c>
      <c r="D6" s="384">
        <v>17.30821211666667</v>
      </c>
      <c r="E6" s="354">
        <f>(D6/C6-1)*100</f>
        <v>-25.389556569822435</v>
      </c>
    </row>
    <row r="7" spans="2:5" ht="17.25" thickBot="1" x14ac:dyDescent="0.35">
      <c r="B7" s="385" t="s">
        <v>234</v>
      </c>
      <c r="C7" s="386">
        <v>3661.7613987249997</v>
      </c>
      <c r="D7" s="386">
        <v>3772.4794189083327</v>
      </c>
      <c r="E7" s="368">
        <f>(D7/C7-1)*100</f>
        <v>3.0236273783945666</v>
      </c>
    </row>
    <row r="8" spans="2:5" ht="16.5" x14ac:dyDescent="0.3">
      <c r="B8" s="201" t="s">
        <v>235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FF7A-AFE5-48E7-A2C1-53E21C0682A6}">
  <dimension ref="B1:E24"/>
  <sheetViews>
    <sheetView workbookViewId="0">
      <selection activeCell="H16" sqref="H16"/>
    </sheetView>
  </sheetViews>
  <sheetFormatPr defaultRowHeight="15" x14ac:dyDescent="0.25"/>
  <cols>
    <col min="2" max="2" width="36" customWidth="1"/>
    <col min="3" max="4" width="10.42578125" bestFit="1" customWidth="1"/>
  </cols>
  <sheetData>
    <row r="1" spans="2:5" ht="15.75" thickBot="1" x14ac:dyDescent="0.3">
      <c r="B1" s="652" t="s">
        <v>236</v>
      </c>
      <c r="C1" s="652"/>
      <c r="D1" s="652"/>
      <c r="E1" s="652"/>
    </row>
    <row r="2" spans="2:5" ht="31.5" thickBot="1" x14ac:dyDescent="0.35">
      <c r="B2" s="379"/>
      <c r="C2" s="380">
        <f>'[13]Loans report'!$S$3</f>
        <v>44805</v>
      </c>
      <c r="D2" s="380">
        <f>'[13]Loans report'!$W$3</f>
        <v>45170</v>
      </c>
      <c r="E2" s="387" t="s">
        <v>3</v>
      </c>
    </row>
    <row r="3" spans="2:5" x14ac:dyDescent="0.25">
      <c r="B3" s="388" t="s">
        <v>237</v>
      </c>
      <c r="C3" s="353">
        <f>C4+C19+C24</f>
        <v>3661.7606519916667</v>
      </c>
      <c r="D3" s="353">
        <f>D4+D19+D24</f>
        <v>3772.4105312750007</v>
      </c>
      <c r="E3" s="389">
        <f>D3/C3*100-100</f>
        <v>3.021767116950997</v>
      </c>
    </row>
    <row r="4" spans="2:5" x14ac:dyDescent="0.25">
      <c r="B4" s="390" t="s">
        <v>238</v>
      </c>
      <c r="C4" s="353">
        <f>C5+C10+C14+C18</f>
        <v>1204.1876066666666</v>
      </c>
      <c r="D4" s="353">
        <f>D5+D10+D14+D18</f>
        <v>1314.2661593833334</v>
      </c>
      <c r="E4" s="389">
        <f t="shared" ref="E4:E24" si="0">D4/C4*100-100</f>
        <v>9.1413125419366423</v>
      </c>
    </row>
    <row r="5" spans="2:5" x14ac:dyDescent="0.25">
      <c r="B5" s="391" t="s">
        <v>239</v>
      </c>
      <c r="C5" s="353">
        <f>C6+C7+C8+C9</f>
        <v>252.60397098333334</v>
      </c>
      <c r="D5" s="353">
        <f>D6+D7+D8+D9</f>
        <v>301.79080795833329</v>
      </c>
      <c r="E5" s="389">
        <f t="shared" si="0"/>
        <v>19.471917556769228</v>
      </c>
    </row>
    <row r="6" spans="2:5" ht="33" x14ac:dyDescent="0.3">
      <c r="B6" s="392" t="s">
        <v>240</v>
      </c>
      <c r="C6" s="357">
        <v>4.4699345250000002</v>
      </c>
      <c r="D6" s="357">
        <v>4.5739831333333338</v>
      </c>
      <c r="E6" s="393">
        <f t="shared" si="0"/>
        <v>2.3277434546613165</v>
      </c>
    </row>
    <row r="7" spans="2:5" ht="16.5" x14ac:dyDescent="0.3">
      <c r="B7" s="392" t="s">
        <v>23</v>
      </c>
      <c r="C7" s="357">
        <v>8.4490757500000004</v>
      </c>
      <c r="D7" s="357">
        <v>8.9912512083333329</v>
      </c>
      <c r="E7" s="393">
        <f t="shared" si="0"/>
        <v>6.4169794942758358</v>
      </c>
    </row>
    <row r="8" spans="2:5" ht="16.5" x14ac:dyDescent="0.3">
      <c r="B8" s="392" t="s">
        <v>241</v>
      </c>
      <c r="C8" s="357">
        <v>44.893698691666671</v>
      </c>
      <c r="D8" s="357">
        <v>91.359301433333343</v>
      </c>
      <c r="E8" s="393">
        <f t="shared" si="0"/>
        <v>103.5013912771945</v>
      </c>
    </row>
    <row r="9" spans="2:5" ht="16.5" x14ac:dyDescent="0.3">
      <c r="B9" s="392" t="s">
        <v>24</v>
      </c>
      <c r="C9" s="357">
        <v>194.79126201666668</v>
      </c>
      <c r="D9" s="357">
        <v>196.86627218333331</v>
      </c>
      <c r="E9" s="393">
        <f t="shared" si="0"/>
        <v>1.0652480738530699</v>
      </c>
    </row>
    <row r="10" spans="2:5" x14ac:dyDescent="0.25">
      <c r="B10" s="391" t="s">
        <v>242</v>
      </c>
      <c r="C10" s="353">
        <f>C11+C12+C13</f>
        <v>135.37712335000001</v>
      </c>
      <c r="D10" s="353">
        <f>D11+D12+D13</f>
        <v>134.1990863</v>
      </c>
      <c r="E10" s="389">
        <f t="shared" si="0"/>
        <v>-0.87018915814479669</v>
      </c>
    </row>
    <row r="11" spans="2:5" ht="33" x14ac:dyDescent="0.3">
      <c r="B11" s="392" t="s">
        <v>243</v>
      </c>
      <c r="C11" s="357">
        <v>75.099973700000007</v>
      </c>
      <c r="D11" s="357">
        <v>69.399275549999999</v>
      </c>
      <c r="E11" s="393">
        <f t="shared" si="0"/>
        <v>-7.5908124452512311</v>
      </c>
    </row>
    <row r="12" spans="2:5" ht="33" x14ac:dyDescent="0.3">
      <c r="B12" s="392" t="s">
        <v>244</v>
      </c>
      <c r="C12" s="357">
        <v>23.839182816666668</v>
      </c>
      <c r="D12" s="357">
        <v>5.498039433333334</v>
      </c>
      <c r="E12" s="393">
        <f t="shared" si="0"/>
        <v>-76.936963504095047</v>
      </c>
    </row>
    <row r="13" spans="2:5" ht="33" x14ac:dyDescent="0.3">
      <c r="B13" s="392" t="s">
        <v>245</v>
      </c>
      <c r="C13" s="357">
        <v>36.437966833333334</v>
      </c>
      <c r="D13" s="357">
        <v>59.301771316666674</v>
      </c>
      <c r="E13" s="393">
        <f t="shared" si="0"/>
        <v>62.747201532709028</v>
      </c>
    </row>
    <row r="14" spans="2:5" x14ac:dyDescent="0.25">
      <c r="B14" s="391" t="s">
        <v>246</v>
      </c>
      <c r="C14" s="353">
        <f>C15+C16+C17</f>
        <v>799.25041016666671</v>
      </c>
      <c r="D14" s="353">
        <f>D15+D16+D17</f>
        <v>867.48626476666686</v>
      </c>
      <c r="E14" s="389">
        <f t="shared" si="0"/>
        <v>8.5374813365151709</v>
      </c>
    </row>
    <row r="15" spans="2:5" ht="16.5" x14ac:dyDescent="0.3">
      <c r="B15" s="392" t="s">
        <v>247</v>
      </c>
      <c r="C15" s="357">
        <v>111.33722549166667</v>
      </c>
      <c r="D15" s="357">
        <v>129.01996424166668</v>
      </c>
      <c r="E15" s="393">
        <f t="shared" si="0"/>
        <v>15.882144244131098</v>
      </c>
    </row>
    <row r="16" spans="2:5" ht="33" x14ac:dyDescent="0.3">
      <c r="B16" s="392" t="s">
        <v>248</v>
      </c>
      <c r="C16" s="357">
        <v>318.42682770000005</v>
      </c>
      <c r="D16" s="357">
        <v>350.37793042500005</v>
      </c>
      <c r="E16" s="393">
        <f t="shared" si="0"/>
        <v>10.03404862454056</v>
      </c>
    </row>
    <row r="17" spans="2:5" ht="33" x14ac:dyDescent="0.3">
      <c r="B17" s="392" t="s">
        <v>249</v>
      </c>
      <c r="C17" s="357">
        <v>369.48635697499998</v>
      </c>
      <c r="D17" s="357">
        <v>388.08837010000008</v>
      </c>
      <c r="E17" s="393">
        <f t="shared" si="0"/>
        <v>5.0345602141566275</v>
      </c>
    </row>
    <row r="18" spans="2:5" x14ac:dyDescent="0.25">
      <c r="B18" s="390" t="s">
        <v>250</v>
      </c>
      <c r="C18" s="353">
        <v>16.956102166666668</v>
      </c>
      <c r="D18" s="353">
        <v>10.790000358333334</v>
      </c>
      <c r="E18" s="389">
        <f t="shared" si="0"/>
        <v>-36.365089970117246</v>
      </c>
    </row>
    <row r="19" spans="2:5" x14ac:dyDescent="0.25">
      <c r="B19" s="390" t="s">
        <v>251</v>
      </c>
      <c r="C19" s="353">
        <f>C20+C21+C22+C23</f>
        <v>2432.771273625</v>
      </c>
      <c r="D19" s="353">
        <f>D20+D21+D22+D23</f>
        <v>2430.023189616667</v>
      </c>
      <c r="E19" s="389">
        <f>D19/C19*100-100</f>
        <v>-0.1129610513790027</v>
      </c>
    </row>
    <row r="20" spans="2:5" ht="16.5" x14ac:dyDescent="0.3">
      <c r="B20" s="394" t="s">
        <v>252</v>
      </c>
      <c r="C20" s="357">
        <v>2169.4825544416667</v>
      </c>
      <c r="D20" s="357">
        <v>2166.0876837750006</v>
      </c>
      <c r="E20" s="393">
        <f t="shared" si="0"/>
        <v>-0.15648296685841956</v>
      </c>
    </row>
    <row r="21" spans="2:5" ht="16.5" x14ac:dyDescent="0.3">
      <c r="B21" s="394" t="s">
        <v>253</v>
      </c>
      <c r="C21" s="357">
        <v>56.424601783333337</v>
      </c>
      <c r="D21" s="357">
        <v>56.108007933333333</v>
      </c>
      <c r="E21" s="393">
        <f t="shared" si="0"/>
        <v>-0.56109186417602075</v>
      </c>
    </row>
    <row r="22" spans="2:5" ht="16.5" x14ac:dyDescent="0.3">
      <c r="B22" s="394" t="s">
        <v>254</v>
      </c>
      <c r="C22" s="357">
        <v>3.0919167249999999</v>
      </c>
      <c r="D22" s="357">
        <v>2.5433673416666664</v>
      </c>
      <c r="E22" s="393">
        <f t="shared" si="0"/>
        <v>-17.741402247285095</v>
      </c>
    </row>
    <row r="23" spans="2:5" ht="16.5" x14ac:dyDescent="0.3">
      <c r="B23" s="394" t="s">
        <v>255</v>
      </c>
      <c r="C23" s="357">
        <v>203.77220067500002</v>
      </c>
      <c r="D23" s="357">
        <v>205.28413056666668</v>
      </c>
      <c r="E23" s="393">
        <f t="shared" si="0"/>
        <v>0.74197063517907225</v>
      </c>
    </row>
    <row r="24" spans="2:5" ht="15.75" thickBot="1" x14ac:dyDescent="0.3">
      <c r="B24" s="395" t="s">
        <v>256</v>
      </c>
      <c r="C24" s="396">
        <v>24.8017717</v>
      </c>
      <c r="D24" s="396">
        <v>28.121182274999999</v>
      </c>
      <c r="E24" s="397">
        <f t="shared" si="0"/>
        <v>13.38376393086466</v>
      </c>
    </row>
  </sheetData>
  <mergeCells count="1">
    <mergeCell ref="B1: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DB17-C501-41C1-82F6-DFA4BC1F04D4}">
  <dimension ref="A1:J24"/>
  <sheetViews>
    <sheetView workbookViewId="0">
      <selection activeCell="L23" sqref="L23"/>
    </sheetView>
  </sheetViews>
  <sheetFormatPr defaultRowHeight="15" x14ac:dyDescent="0.25"/>
  <cols>
    <col min="1" max="1" width="31.85546875" bestFit="1" customWidth="1"/>
  </cols>
  <sheetData>
    <row r="1" spans="1:10" ht="16.5" x14ac:dyDescent="0.3">
      <c r="A1" s="398"/>
      <c r="B1" s="653">
        <v>2021</v>
      </c>
      <c r="C1" s="653"/>
      <c r="D1" s="653">
        <v>2022</v>
      </c>
      <c r="E1" s="653"/>
      <c r="F1" s="653"/>
      <c r="G1" s="653"/>
      <c r="H1" s="653">
        <v>2023</v>
      </c>
      <c r="I1" s="653"/>
      <c r="J1" s="654"/>
    </row>
    <row r="2" spans="1:10" ht="17.25" thickBot="1" x14ac:dyDescent="0.35">
      <c r="A2" s="405"/>
      <c r="B2" s="406" t="s">
        <v>71</v>
      </c>
      <c r="C2" s="406" t="s">
        <v>72</v>
      </c>
      <c r="D2" s="406" t="s">
        <v>73</v>
      </c>
      <c r="E2" s="406" t="s">
        <v>70</v>
      </c>
      <c r="F2" s="406" t="s">
        <v>71</v>
      </c>
      <c r="G2" s="406" t="s">
        <v>72</v>
      </c>
      <c r="H2" s="406" t="s">
        <v>73</v>
      </c>
      <c r="I2" s="406" t="s">
        <v>70</v>
      </c>
      <c r="J2" s="407" t="s">
        <v>71</v>
      </c>
    </row>
    <row r="3" spans="1:10" ht="16.5" x14ac:dyDescent="0.3">
      <c r="A3" s="408" t="s">
        <v>102</v>
      </c>
      <c r="B3" s="409">
        <v>15365</v>
      </c>
      <c r="C3" s="409">
        <v>14052</v>
      </c>
      <c r="D3" s="409">
        <v>14861</v>
      </c>
      <c r="E3" s="409">
        <v>15526</v>
      </c>
      <c r="F3" s="409">
        <v>15093</v>
      </c>
      <c r="G3" s="409">
        <v>15234</v>
      </c>
      <c r="H3" s="409">
        <v>14619</v>
      </c>
      <c r="I3" s="409">
        <v>15250</v>
      </c>
      <c r="J3" s="410">
        <v>18403</v>
      </c>
    </row>
    <row r="4" spans="1:10" ht="17.25" thickBot="1" x14ac:dyDescent="0.35">
      <c r="A4" s="411" t="s">
        <v>103</v>
      </c>
      <c r="B4" s="412">
        <v>0.56479439682788823</v>
      </c>
      <c r="C4" s="412">
        <v>0.51092589502021779</v>
      </c>
      <c r="D4" s="412">
        <v>0.52479118353636722</v>
      </c>
      <c r="E4" s="412">
        <v>0.54479200110881276</v>
      </c>
      <c r="F4" s="412">
        <v>0.51979226217945629</v>
      </c>
      <c r="G4" s="412">
        <v>0.51795537845354578</v>
      </c>
      <c r="H4" s="412">
        <v>0.49697595620873192</v>
      </c>
      <c r="I4" s="412">
        <v>0.51545311539862948</v>
      </c>
      <c r="J4" s="413">
        <v>0.62152349752613179</v>
      </c>
    </row>
    <row r="6" spans="1:10" x14ac:dyDescent="0.25">
      <c r="A6" s="166" t="s">
        <v>104</v>
      </c>
    </row>
    <row r="24" spans="1:1" ht="16.5" x14ac:dyDescent="0.3">
      <c r="A24" s="172" t="s">
        <v>105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52E0-01E4-4CAB-8107-5FFA9B640BF7}">
  <dimension ref="A1:J22"/>
  <sheetViews>
    <sheetView workbookViewId="0">
      <selection activeCell="I15" sqref="I15:I16"/>
    </sheetView>
  </sheetViews>
  <sheetFormatPr defaultRowHeight="15" x14ac:dyDescent="0.25"/>
  <cols>
    <col min="1" max="1" width="33.7109375" customWidth="1"/>
  </cols>
  <sheetData>
    <row r="1" spans="1:10" ht="16.5" x14ac:dyDescent="0.3">
      <c r="A1" s="398"/>
      <c r="B1" s="653">
        <v>2021</v>
      </c>
      <c r="C1" s="653"/>
      <c r="D1" s="653">
        <v>2022</v>
      </c>
      <c r="E1" s="653"/>
      <c r="F1" s="653"/>
      <c r="G1" s="653"/>
      <c r="H1" s="653">
        <v>2023</v>
      </c>
      <c r="I1" s="653"/>
      <c r="J1" s="654"/>
    </row>
    <row r="2" spans="1:10" ht="17.25" thickBot="1" x14ac:dyDescent="0.35">
      <c r="A2" s="405"/>
      <c r="B2" s="406" t="s">
        <v>71</v>
      </c>
      <c r="C2" s="406" t="s">
        <v>72</v>
      </c>
      <c r="D2" s="406" t="s">
        <v>73</v>
      </c>
      <c r="E2" s="406" t="s">
        <v>70</v>
      </c>
      <c r="F2" s="406" t="s">
        <v>71</v>
      </c>
      <c r="G2" s="406" t="s">
        <v>72</v>
      </c>
      <c r="H2" s="406" t="s">
        <v>73</v>
      </c>
      <c r="I2" s="406" t="s">
        <v>70</v>
      </c>
      <c r="J2" s="407" t="s">
        <v>71</v>
      </c>
    </row>
    <row r="3" spans="1:10" ht="16.5" x14ac:dyDescent="0.3">
      <c r="A3" s="408" t="s">
        <v>106</v>
      </c>
      <c r="B3" s="409">
        <v>3.25</v>
      </c>
      <c r="C3" s="409">
        <v>3.25</v>
      </c>
      <c r="D3" s="409">
        <v>3.5416666666666665</v>
      </c>
      <c r="E3" s="409">
        <v>4.875</v>
      </c>
      <c r="F3" s="409">
        <v>6.125</v>
      </c>
      <c r="G3" s="409">
        <v>6.9583000000000004</v>
      </c>
      <c r="H3" s="409">
        <v>7.375</v>
      </c>
      <c r="I3" s="409">
        <v>8.125</v>
      </c>
      <c r="J3" s="410">
        <v>8.25</v>
      </c>
    </row>
    <row r="4" spans="1:10" ht="17.25" thickBot="1" x14ac:dyDescent="0.35">
      <c r="A4" s="411" t="s">
        <v>107</v>
      </c>
      <c r="B4" s="400">
        <v>5.7714999999999996</v>
      </c>
      <c r="C4" s="400">
        <v>5.8268000000000004</v>
      </c>
      <c r="D4" s="400">
        <v>5.8516625353650902</v>
      </c>
      <c r="E4" s="400">
        <v>6.5342000000000002</v>
      </c>
      <c r="F4" s="400">
        <v>7.4124999999999996</v>
      </c>
      <c r="G4" s="400">
        <v>7.9466999999999999</v>
      </c>
      <c r="H4" s="400">
        <v>8.0828000000000007</v>
      </c>
      <c r="I4" s="400">
        <v>9.0440000000000005</v>
      </c>
      <c r="J4" s="401">
        <v>9.1013999999999999</v>
      </c>
    </row>
    <row r="7" spans="1:10" x14ac:dyDescent="0.25">
      <c r="A7" s="200" t="s">
        <v>108</v>
      </c>
    </row>
    <row r="22" spans="1:1" ht="16.5" x14ac:dyDescent="0.3">
      <c r="A22" s="201" t="s">
        <v>109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CE2C-9750-4907-82A9-ACD65B2E6E30}">
  <dimension ref="B1:F37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L23" sqref="L23"/>
    </sheetView>
  </sheetViews>
  <sheetFormatPr defaultColWidth="11.42578125" defaultRowHeight="12.75" x14ac:dyDescent="0.2"/>
  <cols>
    <col min="1" max="1" width="11.42578125" style="57"/>
    <col min="2" max="2" width="35.5703125" style="57" customWidth="1"/>
    <col min="3" max="5" width="11.42578125" style="57"/>
    <col min="6" max="6" width="12" style="57" bestFit="1" customWidth="1"/>
    <col min="7" max="16384" width="11.42578125" style="57"/>
  </cols>
  <sheetData>
    <row r="1" spans="2:5" ht="12.95" customHeight="1" thickBot="1" x14ac:dyDescent="0.25">
      <c r="B1" s="55"/>
      <c r="C1" s="56"/>
    </row>
    <row r="2" spans="2:5" x14ac:dyDescent="0.2">
      <c r="B2" s="58"/>
      <c r="C2" s="144">
        <v>45170</v>
      </c>
    </row>
    <row r="3" spans="2:5" ht="12.95" customHeight="1" x14ac:dyDescent="0.2">
      <c r="B3" s="58"/>
      <c r="C3" s="145"/>
      <c r="E3" s="57" t="s">
        <v>47</v>
      </c>
    </row>
    <row r="4" spans="2:5" ht="12.95" customHeight="1" x14ac:dyDescent="0.2">
      <c r="B4" s="59" t="s">
        <v>43</v>
      </c>
      <c r="C4" s="146">
        <v>3.9904554221503297</v>
      </c>
      <c r="D4" s="70"/>
    </row>
    <row r="5" spans="2:5" ht="12.95" customHeight="1" x14ac:dyDescent="0.2">
      <c r="B5" s="60"/>
      <c r="C5" s="147"/>
    </row>
    <row r="6" spans="2:5" ht="12.95" customHeight="1" x14ac:dyDescent="0.2">
      <c r="B6" s="61" t="s">
        <v>20</v>
      </c>
      <c r="C6" s="146">
        <v>0.6698547478489747</v>
      </c>
    </row>
    <row r="7" spans="2:5" ht="12.95" customHeight="1" x14ac:dyDescent="0.2">
      <c r="B7" s="62" t="s">
        <v>44</v>
      </c>
      <c r="C7" s="147">
        <v>0.51596000000000419</v>
      </c>
    </row>
    <row r="8" spans="2:5" ht="12.95" customHeight="1" x14ac:dyDescent="0.2">
      <c r="B8" s="62" t="s">
        <v>21</v>
      </c>
      <c r="C8" s="147">
        <v>0.89317096436047905</v>
      </c>
    </row>
    <row r="9" spans="2:5" ht="12.95" customHeight="1" x14ac:dyDescent="0.2">
      <c r="B9" s="62"/>
      <c r="C9" s="147"/>
    </row>
    <row r="10" spans="2:5" ht="12.95" customHeight="1" x14ac:dyDescent="0.2">
      <c r="B10" s="61" t="s">
        <v>22</v>
      </c>
      <c r="C10" s="146">
        <v>2.0037944015144138</v>
      </c>
    </row>
    <row r="11" spans="2:5" ht="12.95" customHeight="1" x14ac:dyDescent="0.2">
      <c r="B11" s="63" t="s">
        <v>23</v>
      </c>
      <c r="C11" s="147">
        <v>3.0999999999999917</v>
      </c>
    </row>
    <row r="12" spans="2:5" ht="12.95" customHeight="1" x14ac:dyDescent="0.2">
      <c r="B12" s="62" t="s">
        <v>24</v>
      </c>
      <c r="C12" s="147">
        <v>1.7863419287209803</v>
      </c>
    </row>
    <row r="13" spans="2:5" ht="12.95" customHeight="1" x14ac:dyDescent="0.2">
      <c r="B13" s="64"/>
      <c r="C13" s="147"/>
    </row>
    <row r="14" spans="2:5" ht="12.95" customHeight="1" x14ac:dyDescent="0.2">
      <c r="B14" s="61" t="s">
        <v>25</v>
      </c>
      <c r="C14" s="146">
        <v>4.134107019951383</v>
      </c>
    </row>
    <row r="15" spans="2:5" ht="12.95" customHeight="1" x14ac:dyDescent="0.2">
      <c r="B15" s="62" t="s">
        <v>26</v>
      </c>
      <c r="C15" s="147">
        <v>9.9451680039333681</v>
      </c>
    </row>
    <row r="16" spans="2:5" ht="12.95" customHeight="1" x14ac:dyDescent="0.2">
      <c r="B16" s="65" t="s">
        <v>27</v>
      </c>
      <c r="C16" s="147">
        <v>8.4481315888687902</v>
      </c>
    </row>
    <row r="17" spans="2:3" ht="12.95" customHeight="1" x14ac:dyDescent="0.2">
      <c r="B17" s="65" t="s">
        <v>28</v>
      </c>
      <c r="C17" s="147">
        <v>12.278849286202377</v>
      </c>
    </row>
    <row r="18" spans="2:3" ht="12.95" customHeight="1" x14ac:dyDescent="0.2">
      <c r="B18" s="66" t="s">
        <v>29</v>
      </c>
      <c r="C18" s="147">
        <v>2.822315802795794</v>
      </c>
    </row>
    <row r="19" spans="2:3" ht="12.95" customHeight="1" x14ac:dyDescent="0.2">
      <c r="B19" s="62" t="s">
        <v>30</v>
      </c>
      <c r="C19" s="147">
        <v>26.412345911949675</v>
      </c>
    </row>
    <row r="20" spans="2:3" ht="12.95" customHeight="1" x14ac:dyDescent="0.2">
      <c r="B20" s="62" t="s">
        <v>31</v>
      </c>
      <c r="C20" s="147">
        <v>6.7495910764255429</v>
      </c>
    </row>
    <row r="21" spans="2:3" ht="12.95" customHeight="1" x14ac:dyDescent="0.2">
      <c r="B21" s="65" t="s">
        <v>32</v>
      </c>
      <c r="C21" s="147">
        <v>10.417048299485977</v>
      </c>
    </row>
    <row r="22" spans="2:3" ht="12.95" customHeight="1" x14ac:dyDescent="0.2">
      <c r="B22" s="65" t="s">
        <v>33</v>
      </c>
      <c r="C22" s="147">
        <v>3.2128398141631598</v>
      </c>
    </row>
    <row r="23" spans="2:3" ht="12.95" customHeight="1" x14ac:dyDescent="0.2">
      <c r="B23" s="62" t="s">
        <v>34</v>
      </c>
      <c r="C23" s="147">
        <v>3.0760789643505149</v>
      </c>
    </row>
    <row r="24" spans="2:3" ht="12.95" customHeight="1" x14ac:dyDescent="0.2">
      <c r="B24" s="65" t="s">
        <v>35</v>
      </c>
      <c r="C24" s="147">
        <v>3.2815276943381155</v>
      </c>
    </row>
    <row r="25" spans="2:3" ht="12.95" customHeight="1" x14ac:dyDescent="0.2">
      <c r="B25" s="65" t="s">
        <v>36</v>
      </c>
      <c r="C25" s="147">
        <v>2.6727619047619111</v>
      </c>
    </row>
    <row r="26" spans="2:3" ht="12.95" customHeight="1" x14ac:dyDescent="0.2">
      <c r="B26" s="62" t="s">
        <v>46</v>
      </c>
      <c r="C26" s="147">
        <v>2.1648605681058752</v>
      </c>
    </row>
    <row r="27" spans="2:3" ht="12.95" customHeight="1" x14ac:dyDescent="0.2">
      <c r="B27" s="65" t="s">
        <v>37</v>
      </c>
      <c r="C27" s="147">
        <v>1.9014087543846037</v>
      </c>
    </row>
    <row r="28" spans="2:3" ht="12.95" customHeight="1" x14ac:dyDescent="0.2">
      <c r="B28" s="65" t="s">
        <v>38</v>
      </c>
      <c r="C28" s="147">
        <v>3.6363434890755553</v>
      </c>
    </row>
    <row r="29" spans="2:3" ht="12.95" customHeight="1" x14ac:dyDescent="0.2">
      <c r="B29" s="62" t="s">
        <v>39</v>
      </c>
      <c r="C29" s="147">
        <v>1.7026518574025928</v>
      </c>
    </row>
    <row r="30" spans="2:3" ht="12.95" customHeight="1" x14ac:dyDescent="0.2">
      <c r="B30" s="62" t="s">
        <v>40</v>
      </c>
      <c r="C30" s="147">
        <v>3.848051362919569</v>
      </c>
    </row>
    <row r="31" spans="2:3" ht="12.95" customHeight="1" x14ac:dyDescent="0.2">
      <c r="B31" s="62" t="s">
        <v>41</v>
      </c>
      <c r="C31" s="147">
        <v>1.7120973192160438</v>
      </c>
    </row>
    <row r="32" spans="2:3" ht="12.95" customHeight="1" x14ac:dyDescent="0.2">
      <c r="B32" s="67" t="s">
        <v>45</v>
      </c>
      <c r="C32" s="147">
        <v>7.6597856501768424</v>
      </c>
    </row>
    <row r="33" spans="2:6" ht="12.95" customHeight="1" x14ac:dyDescent="0.2">
      <c r="B33" s="62" t="s">
        <v>42</v>
      </c>
      <c r="C33" s="147">
        <v>3.9224205126287881</v>
      </c>
      <c r="E33" s="57" t="s">
        <v>62</v>
      </c>
    </row>
    <row r="34" spans="2:6" ht="12.95" customHeight="1" thickBot="1" x14ac:dyDescent="0.25">
      <c r="B34" s="68"/>
      <c r="C34" s="148"/>
    </row>
    <row r="37" spans="2:6" x14ac:dyDescent="0.2">
      <c r="F37" s="69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01A2-E8DE-4380-A1E5-665959A78184}">
  <dimension ref="A1:J20"/>
  <sheetViews>
    <sheetView workbookViewId="0">
      <selection activeCell="A3" sqref="A3:J3"/>
    </sheetView>
  </sheetViews>
  <sheetFormatPr defaultRowHeight="15" x14ac:dyDescent="0.25"/>
  <cols>
    <col min="1" max="1" width="41.5703125" customWidth="1"/>
  </cols>
  <sheetData>
    <row r="1" spans="1:10" ht="16.5" x14ac:dyDescent="0.3">
      <c r="A1" s="398"/>
      <c r="B1" s="653">
        <v>2021</v>
      </c>
      <c r="C1" s="653"/>
      <c r="D1" s="653">
        <v>2022</v>
      </c>
      <c r="E1" s="653"/>
      <c r="F1" s="653"/>
      <c r="G1" s="653"/>
      <c r="H1" s="653">
        <v>2023</v>
      </c>
      <c r="I1" s="653"/>
      <c r="J1" s="654"/>
    </row>
    <row r="2" spans="1:10" ht="17.25" thickBot="1" x14ac:dyDescent="0.35">
      <c r="A2" s="405"/>
      <c r="B2" s="406" t="s">
        <v>71</v>
      </c>
      <c r="C2" s="406" t="s">
        <v>72</v>
      </c>
      <c r="D2" s="406" t="s">
        <v>73</v>
      </c>
      <c r="E2" s="406" t="s">
        <v>70</v>
      </c>
      <c r="F2" s="406" t="s">
        <v>71</v>
      </c>
      <c r="G2" s="406" t="s">
        <v>72</v>
      </c>
      <c r="H2" s="406" t="s">
        <v>73</v>
      </c>
      <c r="I2" s="406" t="s">
        <v>70</v>
      </c>
      <c r="J2" s="407" t="s">
        <v>71</v>
      </c>
    </row>
    <row r="3" spans="1:10" ht="17.25" thickBot="1" x14ac:dyDescent="0.35">
      <c r="A3" s="414" t="s">
        <v>110</v>
      </c>
      <c r="B3" s="415">
        <v>4.3799999999999999E-2</v>
      </c>
      <c r="C3" s="415">
        <v>5.16E-2</v>
      </c>
      <c r="D3" s="415">
        <v>4.9836124970189001E-2</v>
      </c>
      <c r="E3" s="415">
        <v>5.4399999999999997E-2</v>
      </c>
      <c r="F3" s="415">
        <v>0.1394</v>
      </c>
      <c r="G3" s="415">
        <v>0.33589999999999998</v>
      </c>
      <c r="H3" s="415">
        <v>0.35499999999999998</v>
      </c>
      <c r="I3" s="415">
        <v>0.49030000000000001</v>
      </c>
      <c r="J3" s="416">
        <v>0.4793</v>
      </c>
    </row>
    <row r="6" spans="1:10" x14ac:dyDescent="0.25">
      <c r="A6" s="166" t="s">
        <v>111</v>
      </c>
    </row>
    <row r="7" spans="1:10" x14ac:dyDescent="0.25">
      <c r="A7" s="1" t="s">
        <v>112</v>
      </c>
    </row>
    <row r="20" spans="1:1" ht="16.5" x14ac:dyDescent="0.3">
      <c r="A20" s="172" t="s">
        <v>113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B787-81F0-4089-840A-EFA707A1AB4A}">
  <dimension ref="A1:Z34"/>
  <sheetViews>
    <sheetView workbookViewId="0">
      <selection activeCell="K19" sqref="J19:K21"/>
    </sheetView>
  </sheetViews>
  <sheetFormatPr defaultColWidth="9.140625" defaultRowHeight="12.75" x14ac:dyDescent="0.2"/>
  <cols>
    <col min="1" max="1" width="19.140625" style="212" customWidth="1"/>
    <col min="2" max="4" width="7.5703125" style="212" customWidth="1"/>
    <col min="5" max="5" width="8.85546875" style="212" customWidth="1"/>
    <col min="6" max="12" width="9.140625" style="212"/>
    <col min="13" max="13" width="10.28515625" style="212" customWidth="1"/>
    <col min="14" max="16384" width="9.140625" style="212"/>
  </cols>
  <sheetData>
    <row r="1" spans="1:26" s="203" customFormat="1" ht="15" x14ac:dyDescent="0.25">
      <c r="A1" s="242" t="s">
        <v>114</v>
      </c>
    </row>
    <row r="2" spans="1:26" s="203" customFormat="1" ht="15.75" x14ac:dyDescent="0.3">
      <c r="A2" s="204"/>
      <c r="B2" s="205" t="s">
        <v>115</v>
      </c>
      <c r="C2" s="205" t="s">
        <v>115</v>
      </c>
      <c r="D2" s="205" t="s">
        <v>115</v>
      </c>
      <c r="E2" s="206" t="s">
        <v>116</v>
      </c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1:26" ht="15.75" thickBot="1" x14ac:dyDescent="0.3">
      <c r="A3" s="207"/>
      <c r="B3" s="208">
        <v>2021</v>
      </c>
      <c r="C3" s="209" t="s">
        <v>117</v>
      </c>
      <c r="D3" s="209" t="s">
        <v>118</v>
      </c>
      <c r="E3" s="210" t="s">
        <v>119</v>
      </c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</row>
    <row r="4" spans="1:26" ht="15" x14ac:dyDescent="0.25">
      <c r="A4" s="213" t="s">
        <v>120</v>
      </c>
      <c r="B4" s="213">
        <f>SUM(B5:B6)</f>
        <v>108</v>
      </c>
      <c r="C4" s="213">
        <f t="shared" ref="C4" si="0">SUM(C5:C6)</f>
        <v>98</v>
      </c>
      <c r="D4" s="213">
        <f>SUM(D5:D6)</f>
        <v>94</v>
      </c>
      <c r="E4" s="214">
        <f>(D4/C4-1)*100</f>
        <v>-4.081632653061229</v>
      </c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</row>
    <row r="5" spans="1:26" ht="16.5" x14ac:dyDescent="0.3">
      <c r="A5" s="215" t="s">
        <v>121</v>
      </c>
      <c r="B5" s="216">
        <v>10</v>
      </c>
      <c r="C5" s="216">
        <v>11</v>
      </c>
      <c r="D5" s="216">
        <v>11</v>
      </c>
      <c r="E5" s="217">
        <f>(D5/C5-1)*100</f>
        <v>0</v>
      </c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</row>
    <row r="6" spans="1:26" s="203" customFormat="1" ht="16.5" x14ac:dyDescent="0.3">
      <c r="A6" s="215" t="s">
        <v>122</v>
      </c>
      <c r="B6" s="216">
        <v>98</v>
      </c>
      <c r="C6" s="216">
        <v>87</v>
      </c>
      <c r="D6" s="216">
        <v>83</v>
      </c>
      <c r="E6" s="217">
        <f t="shared" ref="E6:E11" si="1">(D6/C6-1)*100</f>
        <v>-4.5977011494252924</v>
      </c>
      <c r="F6" s="211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26" ht="16.5" x14ac:dyDescent="0.3">
      <c r="A7" s="218"/>
      <c r="B7" s="216"/>
      <c r="C7" s="216"/>
      <c r="D7" s="216"/>
      <c r="E7" s="217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</row>
    <row r="8" spans="1:26" ht="16.5" hidden="1" x14ac:dyDescent="0.3">
      <c r="A8" s="216" t="s">
        <v>123</v>
      </c>
      <c r="B8" s="216"/>
      <c r="C8" s="216"/>
      <c r="D8" s="216"/>
      <c r="E8" s="217" t="e">
        <f t="shared" si="1"/>
        <v>#DIV/0!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</row>
    <row r="9" spans="1:26" ht="15" x14ac:dyDescent="0.25">
      <c r="A9" s="219" t="s">
        <v>124</v>
      </c>
      <c r="B9" s="219">
        <f t="shared" ref="B9:D9" si="2">(B10+B11)</f>
        <v>117</v>
      </c>
      <c r="C9" s="219">
        <f t="shared" si="2"/>
        <v>115</v>
      </c>
      <c r="D9" s="219">
        <f t="shared" si="2"/>
        <v>113</v>
      </c>
      <c r="E9" s="214">
        <f t="shared" si="1"/>
        <v>-1.7391304347826098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</row>
    <row r="10" spans="1:26" ht="16.5" x14ac:dyDescent="0.3">
      <c r="A10" s="215" t="s">
        <v>125</v>
      </c>
      <c r="B10" s="216">
        <v>59</v>
      </c>
      <c r="C10" s="216">
        <v>57</v>
      </c>
      <c r="D10" s="216">
        <v>56</v>
      </c>
      <c r="E10" s="217">
        <f t="shared" si="1"/>
        <v>-1.7543859649122862</v>
      </c>
      <c r="F10" s="211"/>
    </row>
    <row r="11" spans="1:26" ht="17.25" thickBot="1" x14ac:dyDescent="0.35">
      <c r="A11" s="220" t="s">
        <v>126</v>
      </c>
      <c r="B11" s="221">
        <v>58</v>
      </c>
      <c r="C11" s="221">
        <v>58</v>
      </c>
      <c r="D11" s="221">
        <v>57</v>
      </c>
      <c r="E11" s="217">
        <f t="shared" si="1"/>
        <v>-1.7241379310344862</v>
      </c>
      <c r="F11" s="211"/>
    </row>
    <row r="12" spans="1:26" ht="15" x14ac:dyDescent="0.25">
      <c r="A12" s="9" t="s">
        <v>127</v>
      </c>
      <c r="B12" s="222"/>
      <c r="C12" s="222"/>
      <c r="D12" s="222"/>
      <c r="E12" s="223"/>
    </row>
    <row r="14" spans="1:26" x14ac:dyDescent="0.2">
      <c r="B14" s="224"/>
      <c r="C14" s="224"/>
      <c r="D14" s="224"/>
      <c r="E14" s="224"/>
    </row>
    <row r="15" spans="1:26" x14ac:dyDescent="0.2">
      <c r="A15" s="225"/>
      <c r="B15" s="225"/>
      <c r="C15" s="225"/>
      <c r="D15" s="225"/>
      <c r="E15" s="225"/>
      <c r="F15" s="225"/>
      <c r="G15" s="225"/>
      <c r="H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</row>
    <row r="16" spans="1:26" ht="13.5" x14ac:dyDescent="0.25">
      <c r="A16" s="227"/>
      <c r="B16" s="228"/>
      <c r="C16" s="228"/>
      <c r="D16" s="228"/>
      <c r="E16" s="228"/>
      <c r="F16" s="228"/>
      <c r="G16" s="228"/>
      <c r="H16" s="228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</row>
    <row r="17" spans="1:26" ht="15" x14ac:dyDescent="0.3">
      <c r="A17" s="227"/>
      <c r="B17" s="229"/>
      <c r="C17" s="229"/>
      <c r="D17" s="229"/>
      <c r="E17" s="230"/>
      <c r="F17" s="230"/>
      <c r="G17" s="230"/>
      <c r="H17" s="228"/>
      <c r="J17" s="231"/>
      <c r="K17" s="231"/>
      <c r="L17" s="231"/>
      <c r="M17" s="231"/>
      <c r="N17" s="231"/>
      <c r="O17" s="231"/>
      <c r="P17" s="231"/>
      <c r="Q17" s="231"/>
      <c r="R17" s="226"/>
      <c r="S17" s="226"/>
      <c r="T17" s="226"/>
      <c r="U17" s="226"/>
      <c r="V17" s="226"/>
      <c r="W17" s="226"/>
      <c r="X17" s="226"/>
      <c r="Y17" s="226"/>
      <c r="Z17" s="226"/>
    </row>
    <row r="18" spans="1:26" ht="15" x14ac:dyDescent="0.3">
      <c r="A18" s="230"/>
      <c r="B18" s="232"/>
      <c r="C18" s="232"/>
      <c r="D18" s="232"/>
      <c r="E18" s="228"/>
      <c r="F18" s="228"/>
      <c r="G18" s="228"/>
      <c r="H18" s="228"/>
      <c r="J18" s="233"/>
      <c r="K18" s="233"/>
      <c r="L18" s="233"/>
      <c r="M18" s="233"/>
      <c r="N18" s="233"/>
      <c r="O18" s="233"/>
      <c r="P18" s="233"/>
      <c r="Q18" s="233"/>
      <c r="R18" s="226"/>
      <c r="S18" s="226"/>
      <c r="T18" s="226"/>
      <c r="U18" s="226"/>
      <c r="V18" s="226"/>
      <c r="W18" s="226"/>
      <c r="X18" s="226"/>
      <c r="Y18" s="226"/>
      <c r="Z18" s="226"/>
    </row>
    <row r="19" spans="1:26" ht="15" x14ac:dyDescent="0.3">
      <c r="A19" s="230"/>
      <c r="B19" s="232"/>
      <c r="C19" s="232"/>
      <c r="D19" s="232"/>
      <c r="E19" s="228"/>
      <c r="F19" s="228"/>
      <c r="G19" s="228"/>
      <c r="H19" s="228"/>
      <c r="I19" s="203"/>
      <c r="J19" s="226"/>
      <c r="K19" s="226"/>
      <c r="L19" s="226"/>
      <c r="M19" s="226"/>
      <c r="N19" s="226"/>
      <c r="O19" s="226"/>
      <c r="P19" s="226"/>
      <c r="Q19" s="109"/>
      <c r="R19" s="226"/>
      <c r="S19" s="226"/>
      <c r="T19" s="226"/>
      <c r="U19" s="226"/>
      <c r="V19" s="226"/>
      <c r="W19" s="226"/>
      <c r="X19" s="226"/>
      <c r="Y19" s="226"/>
      <c r="Z19" s="226"/>
    </row>
    <row r="20" spans="1:26" ht="15" x14ac:dyDescent="0.3">
      <c r="A20" s="230"/>
      <c r="B20" s="232"/>
      <c r="C20" s="232"/>
      <c r="D20" s="232"/>
      <c r="E20" s="228"/>
      <c r="F20" s="228"/>
      <c r="G20" s="228"/>
      <c r="H20" s="228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</row>
    <row r="21" spans="1:26" ht="15" x14ac:dyDescent="0.3">
      <c r="A21" s="230"/>
      <c r="B21" s="232"/>
      <c r="C21" s="232"/>
      <c r="D21" s="232"/>
      <c r="E21" s="228"/>
      <c r="F21" s="228"/>
      <c r="G21" s="228"/>
      <c r="H21" s="228"/>
      <c r="I21" s="203"/>
      <c r="J21" s="234"/>
      <c r="K21" s="234"/>
      <c r="L21" s="234"/>
      <c r="M21" s="234"/>
      <c r="N21" s="234"/>
      <c r="O21" s="234"/>
      <c r="P21" s="234"/>
      <c r="Q21" s="234"/>
      <c r="R21" s="226"/>
      <c r="S21" s="226"/>
      <c r="T21" s="226"/>
      <c r="U21" s="226"/>
      <c r="V21" s="226"/>
      <c r="W21" s="226"/>
      <c r="X21" s="226"/>
      <c r="Y21" s="226"/>
      <c r="Z21" s="226"/>
    </row>
    <row r="22" spans="1:26" ht="15" x14ac:dyDescent="0.3">
      <c r="A22" s="230"/>
      <c r="B22" s="232"/>
      <c r="C22" s="232"/>
      <c r="D22" s="232"/>
      <c r="E22" s="228"/>
      <c r="F22" s="228"/>
      <c r="G22" s="228"/>
      <c r="H22" s="228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</row>
    <row r="23" spans="1:26" ht="15" x14ac:dyDescent="0.3">
      <c r="A23" s="230"/>
      <c r="B23" s="232"/>
      <c r="C23" s="232"/>
      <c r="D23" s="232"/>
      <c r="E23" s="228"/>
      <c r="F23" s="228"/>
      <c r="G23" s="228"/>
      <c r="H23" s="228"/>
      <c r="J23" s="226"/>
      <c r="K23" s="226"/>
      <c r="L23" s="226"/>
      <c r="M23" s="226"/>
      <c r="N23" s="226"/>
      <c r="O23" s="655"/>
      <c r="P23" s="655"/>
      <c r="Q23" s="655"/>
      <c r="R23" s="655"/>
      <c r="S23" s="226"/>
      <c r="T23" s="226"/>
      <c r="U23" s="226"/>
      <c r="V23" s="226"/>
      <c r="W23" s="226"/>
      <c r="X23" s="226"/>
      <c r="Y23" s="226"/>
      <c r="Z23" s="226"/>
    </row>
    <row r="24" spans="1:26" ht="15" x14ac:dyDescent="0.3">
      <c r="A24" s="230"/>
      <c r="B24" s="232"/>
      <c r="C24" s="232"/>
      <c r="D24" s="232"/>
      <c r="E24" s="228"/>
      <c r="F24" s="228"/>
      <c r="G24" s="228"/>
      <c r="H24" s="228"/>
      <c r="J24" s="226"/>
      <c r="K24" s="226"/>
      <c r="L24" s="226"/>
      <c r="M24" s="226"/>
      <c r="N24" s="226"/>
      <c r="O24" s="235"/>
      <c r="P24" s="236"/>
      <c r="Q24" s="235"/>
      <c r="R24" s="236"/>
      <c r="S24" s="226"/>
      <c r="T24" s="226"/>
      <c r="U24" s="226"/>
      <c r="V24" s="226"/>
      <c r="W24" s="226"/>
      <c r="X24" s="226"/>
      <c r="Y24" s="226"/>
      <c r="Z24" s="226"/>
    </row>
    <row r="25" spans="1:26" ht="13.5" x14ac:dyDescent="0.25">
      <c r="A25" s="227"/>
      <c r="B25" s="228"/>
      <c r="C25" s="228"/>
      <c r="D25" s="228"/>
      <c r="E25" s="228"/>
      <c r="F25" s="228"/>
      <c r="G25" s="228"/>
      <c r="H25" s="228"/>
      <c r="J25" s="226"/>
      <c r="K25" s="226"/>
      <c r="L25" s="226"/>
      <c r="M25" s="226"/>
      <c r="N25" s="226"/>
      <c r="O25" s="235"/>
      <c r="P25" s="236"/>
      <c r="Q25" s="235"/>
      <c r="R25" s="236"/>
      <c r="S25" s="226"/>
      <c r="T25" s="226"/>
      <c r="U25" s="226"/>
      <c r="V25" s="226"/>
      <c r="W25" s="226"/>
      <c r="X25" s="226"/>
      <c r="Y25" s="226"/>
      <c r="Z25" s="226"/>
    </row>
    <row r="26" spans="1:26" x14ac:dyDescent="0.2">
      <c r="A26" s="228"/>
      <c r="B26" s="228"/>
      <c r="C26" s="228"/>
      <c r="D26" s="228"/>
      <c r="E26" s="228"/>
      <c r="F26" s="228"/>
      <c r="G26" s="228"/>
      <c r="H26" s="228"/>
      <c r="J26" s="226"/>
      <c r="K26" s="226"/>
      <c r="L26" s="226"/>
      <c r="M26" s="226"/>
      <c r="N26" s="226"/>
      <c r="O26" s="235"/>
      <c r="P26" s="236"/>
      <c r="Q26" s="235"/>
      <c r="R26" s="236"/>
      <c r="S26" s="226"/>
      <c r="T26" s="226"/>
      <c r="U26" s="226"/>
      <c r="V26" s="226"/>
      <c r="W26" s="226"/>
      <c r="X26" s="226"/>
      <c r="Y26" s="226"/>
      <c r="Z26" s="226"/>
    </row>
    <row r="27" spans="1:26" ht="15" x14ac:dyDescent="0.3">
      <c r="A27" s="230"/>
      <c r="B27" s="228"/>
      <c r="C27" s="228"/>
      <c r="D27" s="228"/>
      <c r="E27" s="228"/>
      <c r="F27" s="228"/>
      <c r="G27" s="227"/>
      <c r="H27" s="228"/>
      <c r="J27" s="226"/>
      <c r="K27" s="226"/>
      <c r="L27" s="226"/>
      <c r="M27" s="226"/>
      <c r="N27" s="226"/>
      <c r="O27" s="235"/>
      <c r="P27" s="236"/>
      <c r="Q27" s="235"/>
      <c r="R27" s="236"/>
      <c r="S27" s="226"/>
      <c r="T27" s="226"/>
      <c r="U27" s="226"/>
      <c r="V27" s="226"/>
      <c r="W27" s="226"/>
      <c r="X27" s="226"/>
      <c r="Y27" s="226"/>
      <c r="Z27" s="226"/>
    </row>
    <row r="28" spans="1:26" ht="15" x14ac:dyDescent="0.3">
      <c r="A28" s="230"/>
      <c r="B28" s="228"/>
      <c r="C28" s="228"/>
      <c r="D28" s="228"/>
      <c r="E28" s="228"/>
      <c r="F28" s="228"/>
      <c r="G28" s="228"/>
      <c r="H28" s="228"/>
      <c r="J28" s="226"/>
      <c r="K28" s="226"/>
      <c r="L28" s="226"/>
      <c r="M28" s="226"/>
      <c r="N28" s="226"/>
      <c r="O28" s="235"/>
      <c r="P28" s="236"/>
      <c r="Q28" s="235"/>
      <c r="R28" s="236"/>
      <c r="S28" s="226"/>
      <c r="T28" s="226"/>
      <c r="U28" s="226"/>
      <c r="V28" s="226"/>
      <c r="W28" s="226"/>
      <c r="X28" s="226"/>
      <c r="Y28" s="226"/>
      <c r="Z28" s="226"/>
    </row>
    <row r="29" spans="1:26" ht="15" x14ac:dyDescent="0.3">
      <c r="A29" s="230"/>
      <c r="B29" s="228"/>
      <c r="C29" s="228"/>
      <c r="D29" s="228"/>
      <c r="E29" s="228"/>
      <c r="F29" s="228"/>
      <c r="G29" s="228"/>
      <c r="H29" s="228"/>
      <c r="O29" s="235"/>
      <c r="P29" s="237"/>
      <c r="Q29" s="235"/>
      <c r="R29" s="237"/>
    </row>
    <row r="30" spans="1:26" ht="15" x14ac:dyDescent="0.3">
      <c r="A30" s="230"/>
      <c r="B30" s="228"/>
      <c r="C30" s="228"/>
      <c r="D30" s="228"/>
      <c r="E30" s="228"/>
      <c r="F30" s="228"/>
      <c r="G30" s="228"/>
      <c r="H30" s="228"/>
      <c r="O30" s="235"/>
      <c r="P30" s="237"/>
      <c r="Q30" s="235"/>
      <c r="R30" s="237"/>
    </row>
    <row r="31" spans="1:26" ht="15" x14ac:dyDescent="0.3">
      <c r="A31" s="230"/>
      <c r="B31" s="228"/>
      <c r="C31" s="228"/>
      <c r="D31" s="228"/>
      <c r="E31" s="228"/>
      <c r="F31" s="228"/>
      <c r="G31" s="228"/>
      <c r="H31" s="228"/>
      <c r="N31" s="203"/>
      <c r="O31" s="238"/>
      <c r="P31" s="239"/>
      <c r="Q31" s="238"/>
      <c r="R31" s="239"/>
    </row>
    <row r="32" spans="1:26" ht="15" x14ac:dyDescent="0.3">
      <c r="A32" s="230"/>
      <c r="B32" s="228"/>
      <c r="C32" s="228"/>
      <c r="D32" s="228"/>
      <c r="E32" s="228"/>
      <c r="F32" s="228"/>
      <c r="G32" s="228"/>
      <c r="H32" s="228"/>
    </row>
    <row r="33" spans="1:8" ht="15" x14ac:dyDescent="0.3">
      <c r="A33" s="230"/>
      <c r="B33" s="228"/>
      <c r="C33" s="228"/>
      <c r="D33" s="228"/>
      <c r="E33" s="228"/>
      <c r="F33" s="228"/>
      <c r="G33" s="228"/>
      <c r="H33" s="228"/>
    </row>
    <row r="34" spans="1:8" x14ac:dyDescent="0.2">
      <c r="A34" s="228"/>
      <c r="B34" s="228"/>
      <c r="C34" s="228"/>
      <c r="D34" s="228"/>
      <c r="E34" s="228"/>
      <c r="F34" s="228"/>
      <c r="G34" s="228"/>
      <c r="H34" s="228"/>
    </row>
  </sheetData>
  <mergeCells count="2">
    <mergeCell ref="O23:P23"/>
    <mergeCell ref="Q23:R23"/>
  </mergeCells>
  <pageMargins left="0.75" right="0.75" top="1" bottom="1" header="0.5" footer="0.5"/>
  <pageSetup orientation="portrait" r:id="rId1"/>
  <headerFooter alignWithMargins="0"/>
  <ignoredErrors>
    <ignoredError sqref="B3:D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5F31-7DBA-4C12-9828-555EE20CB338}">
  <dimension ref="A1:P36"/>
  <sheetViews>
    <sheetView workbookViewId="0">
      <selection activeCell="K7" sqref="K6:K7"/>
    </sheetView>
  </sheetViews>
  <sheetFormatPr defaultColWidth="9.140625" defaultRowHeight="12.75" x14ac:dyDescent="0.2"/>
  <cols>
    <col min="1" max="1" width="27.42578125" style="212" customWidth="1"/>
    <col min="2" max="4" width="9.28515625" style="212" bestFit="1" customWidth="1"/>
    <col min="5" max="5" width="6.140625" style="212" bestFit="1" customWidth="1"/>
    <col min="6" max="6" width="9.140625" style="212"/>
    <col min="7" max="7" width="10.28515625" style="212" customWidth="1"/>
    <col min="8" max="16384" width="9.140625" style="212"/>
  </cols>
  <sheetData>
    <row r="1" spans="1:13" ht="13.5" thickBot="1" x14ac:dyDescent="0.25"/>
    <row r="2" spans="1:13" s="203" customFormat="1" ht="16.5" x14ac:dyDescent="0.3">
      <c r="A2" s="417"/>
      <c r="B2" s="656">
        <v>2022</v>
      </c>
      <c r="C2" s="657"/>
      <c r="D2" s="658">
        <v>2023</v>
      </c>
      <c r="E2" s="659"/>
    </row>
    <row r="3" spans="1:13" ht="16.5" x14ac:dyDescent="0.3">
      <c r="A3" s="418" t="s">
        <v>128</v>
      </c>
      <c r="B3" s="419">
        <v>24</v>
      </c>
      <c r="C3" s="420">
        <f t="shared" ref="C3:C10" si="0">B3/B$10*100</f>
        <v>24.489795918367346</v>
      </c>
      <c r="D3" s="421">
        <v>24</v>
      </c>
      <c r="E3" s="422">
        <f t="shared" ref="E3:E10" si="1">D3/D$10*100</f>
        <v>25.531914893617021</v>
      </c>
      <c r="F3" s="231"/>
      <c r="G3" s="231"/>
      <c r="H3" s="231"/>
      <c r="I3" s="231"/>
      <c r="J3" s="240"/>
      <c r="K3" s="240"/>
      <c r="L3" s="226"/>
      <c r="M3" s="226"/>
    </row>
    <row r="4" spans="1:13" s="203" customFormat="1" ht="16.5" x14ac:dyDescent="0.3">
      <c r="A4" s="418" t="s">
        <v>129</v>
      </c>
      <c r="B4" s="421">
        <v>13</v>
      </c>
      <c r="C4" s="423">
        <f t="shared" si="0"/>
        <v>13.26530612244898</v>
      </c>
      <c r="D4" s="421">
        <v>12</v>
      </c>
      <c r="E4" s="423">
        <f t="shared" si="1"/>
        <v>12.76595744680851</v>
      </c>
      <c r="F4" s="233"/>
      <c r="G4" s="233"/>
      <c r="H4" s="233"/>
      <c r="I4" s="233"/>
      <c r="J4" s="241"/>
      <c r="K4" s="241"/>
      <c r="L4" s="109"/>
      <c r="M4" s="109"/>
    </row>
    <row r="5" spans="1:13" ht="16.5" x14ac:dyDescent="0.3">
      <c r="A5" s="418" t="s">
        <v>130</v>
      </c>
      <c r="B5" s="421">
        <v>19</v>
      </c>
      <c r="C5" s="423">
        <f t="shared" si="0"/>
        <v>19.387755102040817</v>
      </c>
      <c r="D5" s="421">
        <v>16</v>
      </c>
      <c r="E5" s="423">
        <f t="shared" si="1"/>
        <v>17.021276595744681</v>
      </c>
      <c r="F5" s="226"/>
      <c r="G5" s="226"/>
      <c r="H5" s="226"/>
      <c r="I5" s="109"/>
      <c r="J5" s="240"/>
      <c r="K5" s="240"/>
      <c r="L5" s="226"/>
      <c r="M5" s="226"/>
    </row>
    <row r="6" spans="1:13" ht="16.5" x14ac:dyDescent="0.3">
      <c r="A6" s="418" t="s">
        <v>131</v>
      </c>
      <c r="B6" s="421">
        <v>12</v>
      </c>
      <c r="C6" s="423">
        <f t="shared" si="0"/>
        <v>12.244897959183673</v>
      </c>
      <c r="D6" s="421">
        <v>9</v>
      </c>
      <c r="E6" s="423">
        <f t="shared" si="1"/>
        <v>9.5744680851063837</v>
      </c>
      <c r="F6" s="226"/>
      <c r="G6" s="226"/>
      <c r="H6" s="226"/>
      <c r="I6" s="226"/>
      <c r="J6" s="240"/>
      <c r="K6" s="240"/>
      <c r="L6" s="226"/>
      <c r="M6" s="226"/>
    </row>
    <row r="7" spans="1:13" ht="16.5" x14ac:dyDescent="0.3">
      <c r="A7" s="418" t="s">
        <v>132</v>
      </c>
      <c r="B7" s="421">
        <v>16</v>
      </c>
      <c r="C7" s="423">
        <f t="shared" si="0"/>
        <v>16.326530612244898</v>
      </c>
      <c r="D7" s="421">
        <v>19</v>
      </c>
      <c r="E7" s="423">
        <f t="shared" si="1"/>
        <v>20.212765957446805</v>
      </c>
      <c r="F7" s="234"/>
      <c r="G7" s="234"/>
      <c r="H7" s="234"/>
      <c r="I7" s="234"/>
      <c r="J7" s="240"/>
      <c r="K7" s="240"/>
      <c r="L7" s="226"/>
      <c r="M7" s="226"/>
    </row>
    <row r="8" spans="1:13" s="203" customFormat="1" ht="16.5" x14ac:dyDescent="0.3">
      <c r="A8" s="418" t="s">
        <v>133</v>
      </c>
      <c r="B8" s="421">
        <v>12</v>
      </c>
      <c r="C8" s="423">
        <f t="shared" si="0"/>
        <v>12.244897959183673</v>
      </c>
      <c r="D8" s="421">
        <v>12</v>
      </c>
      <c r="E8" s="423">
        <f t="shared" si="1"/>
        <v>12.76595744680851</v>
      </c>
      <c r="F8" s="241"/>
      <c r="G8" s="241"/>
      <c r="H8" s="241"/>
      <c r="I8" s="241"/>
      <c r="J8" s="241"/>
      <c r="K8" s="241"/>
      <c r="L8" s="109"/>
      <c r="M8" s="109"/>
    </row>
    <row r="9" spans="1:13" ht="16.5" x14ac:dyDescent="0.3">
      <c r="A9" s="424" t="s">
        <v>134</v>
      </c>
      <c r="B9" s="425">
        <v>2</v>
      </c>
      <c r="C9" s="426">
        <f t="shared" si="0"/>
        <v>2.0408163265306123</v>
      </c>
      <c r="D9" s="427">
        <v>2</v>
      </c>
      <c r="E9" s="426">
        <f t="shared" si="1"/>
        <v>2.1276595744680851</v>
      </c>
      <c r="F9" s="240"/>
      <c r="G9" s="240"/>
      <c r="H9" s="240"/>
      <c r="I9" s="240"/>
      <c r="J9" s="240"/>
      <c r="K9" s="240"/>
      <c r="L9" s="226"/>
      <c r="M9" s="226"/>
    </row>
    <row r="10" spans="1:13" ht="13.5" customHeight="1" thickBot="1" x14ac:dyDescent="0.3">
      <c r="A10" s="428" t="s">
        <v>94</v>
      </c>
      <c r="B10" s="429">
        <f>SUM(B3:B9)</f>
        <v>98</v>
      </c>
      <c r="C10" s="430">
        <f t="shared" si="0"/>
        <v>100</v>
      </c>
      <c r="D10" s="429">
        <f>SUM(D3:D9)</f>
        <v>94</v>
      </c>
      <c r="E10" s="430">
        <f t="shared" si="1"/>
        <v>100</v>
      </c>
      <c r="F10" s="240"/>
      <c r="G10" s="240"/>
      <c r="H10" s="240"/>
      <c r="I10" s="240"/>
      <c r="J10" s="240"/>
      <c r="K10" s="240"/>
      <c r="L10" s="226"/>
      <c r="M10" s="226"/>
    </row>
    <row r="11" spans="1:13" ht="16.5" x14ac:dyDescent="0.3">
      <c r="A11" s="289"/>
      <c r="B11" s="289"/>
      <c r="C11" s="289"/>
      <c r="D11" s="289"/>
      <c r="E11" s="289"/>
      <c r="F11" s="226"/>
      <c r="G11" s="226"/>
      <c r="H11" s="226"/>
      <c r="I11" s="226"/>
      <c r="J11" s="226"/>
      <c r="K11" s="226"/>
      <c r="L11" s="226"/>
      <c r="M11" s="226"/>
    </row>
    <row r="12" spans="1:13" ht="16.5" x14ac:dyDescent="0.3">
      <c r="A12" s="431" t="s">
        <v>135</v>
      </c>
      <c r="B12" s="289"/>
      <c r="C12" s="289"/>
      <c r="D12" s="289"/>
      <c r="E12" s="289"/>
      <c r="F12" s="226"/>
      <c r="G12" s="226"/>
      <c r="H12" s="226"/>
      <c r="I12" s="226"/>
      <c r="J12" s="226"/>
      <c r="K12" s="226"/>
      <c r="L12" s="226"/>
      <c r="M12" s="226"/>
    </row>
    <row r="13" spans="1:13" x14ac:dyDescent="0.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</row>
    <row r="16" spans="1:13" x14ac:dyDescent="0.2">
      <c r="A16" s="225"/>
      <c r="B16" s="225"/>
    </row>
    <row r="17" spans="1:16" x14ac:dyDescent="0.2">
      <c r="A17" s="228"/>
      <c r="B17" s="228"/>
    </row>
    <row r="18" spans="1:16" ht="15" x14ac:dyDescent="0.3">
      <c r="A18" s="230"/>
      <c r="B18" s="228"/>
      <c r="P18" s="226"/>
    </row>
    <row r="19" spans="1:16" x14ac:dyDescent="0.2">
      <c r="A19" s="228"/>
      <c r="B19" s="228"/>
    </row>
    <row r="20" spans="1:16" x14ac:dyDescent="0.2">
      <c r="A20" s="228"/>
      <c r="B20" s="228"/>
    </row>
    <row r="21" spans="1:16" x14ac:dyDescent="0.2">
      <c r="A21" s="228"/>
      <c r="B21" s="228"/>
    </row>
    <row r="22" spans="1:16" x14ac:dyDescent="0.2">
      <c r="A22" s="228"/>
      <c r="B22" s="228"/>
    </row>
    <row r="23" spans="1:16" x14ac:dyDescent="0.2">
      <c r="A23" s="228"/>
      <c r="B23" s="228"/>
    </row>
    <row r="24" spans="1:16" x14ac:dyDescent="0.2">
      <c r="A24" s="228"/>
      <c r="B24" s="228"/>
    </row>
    <row r="25" spans="1:16" x14ac:dyDescent="0.2">
      <c r="A25" s="228"/>
      <c r="B25" s="228"/>
    </row>
    <row r="26" spans="1:16" x14ac:dyDescent="0.2">
      <c r="A26" s="228"/>
      <c r="B26" s="228"/>
    </row>
    <row r="27" spans="1:16" x14ac:dyDescent="0.2">
      <c r="A27" s="228"/>
      <c r="B27" s="228"/>
    </row>
    <row r="28" spans="1:16" ht="13.5" x14ac:dyDescent="0.25">
      <c r="A28" s="227"/>
      <c r="B28" s="228"/>
    </row>
    <row r="29" spans="1:16" x14ac:dyDescent="0.2">
      <c r="A29" s="228"/>
      <c r="B29" s="228"/>
    </row>
    <row r="30" spans="1:16" x14ac:dyDescent="0.2">
      <c r="A30" s="228"/>
      <c r="B30" s="228"/>
    </row>
    <row r="31" spans="1:16" ht="13.5" x14ac:dyDescent="0.25">
      <c r="A31" s="227" t="s">
        <v>127</v>
      </c>
      <c r="B31" s="228"/>
      <c r="F31" s="226"/>
    </row>
    <row r="32" spans="1:16" x14ac:dyDescent="0.2">
      <c r="A32" s="228"/>
      <c r="B32" s="228"/>
      <c r="F32" s="226"/>
    </row>
    <row r="33" spans="1:6" x14ac:dyDescent="0.2">
      <c r="A33" s="228"/>
      <c r="B33" s="228"/>
      <c r="F33" s="226"/>
    </row>
    <row r="34" spans="1:6" x14ac:dyDescent="0.2">
      <c r="A34" s="228"/>
      <c r="B34" s="228"/>
      <c r="F34" s="226"/>
    </row>
    <row r="35" spans="1:6" x14ac:dyDescent="0.2">
      <c r="A35" s="228"/>
      <c r="B35" s="228"/>
      <c r="F35" s="226"/>
    </row>
    <row r="36" spans="1:6" x14ac:dyDescent="0.2">
      <c r="F36" s="226"/>
    </row>
  </sheetData>
  <mergeCells count="2">
    <mergeCell ref="B2:C2"/>
    <mergeCell ref="D2:E2"/>
  </mergeCells>
  <pageMargins left="0.75" right="0.75" top="1" bottom="1" header="0.5" footer="0.5"/>
  <pageSetup orientation="portrait" r:id="rId1"/>
  <headerFooter alignWithMargins="0"/>
  <ignoredErrors>
    <ignoredError sqref="B10:D10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BD02-9348-4C22-B95F-E2DABC9E766B}">
  <dimension ref="A1:E32"/>
  <sheetViews>
    <sheetView workbookViewId="0"/>
  </sheetViews>
  <sheetFormatPr defaultColWidth="9.28515625" defaultRowHeight="13.5" x14ac:dyDescent="0.25"/>
  <cols>
    <col min="1" max="1" width="19.28515625" style="211" customWidth="1"/>
    <col min="2" max="16384" width="9.28515625" style="211"/>
  </cols>
  <sheetData>
    <row r="1" spans="1:5" ht="15" x14ac:dyDescent="0.25">
      <c r="A1" s="242" t="s">
        <v>136</v>
      </c>
    </row>
    <row r="2" spans="1:5" ht="15" x14ac:dyDescent="0.25">
      <c r="A2" s="243"/>
      <c r="B2" s="244" t="s">
        <v>115</v>
      </c>
      <c r="C2" s="244" t="s">
        <v>115</v>
      </c>
      <c r="D2" s="244" t="s">
        <v>115</v>
      </c>
      <c r="E2" s="243" t="s">
        <v>137</v>
      </c>
    </row>
    <row r="3" spans="1:5" ht="17.25" thickBot="1" x14ac:dyDescent="0.35">
      <c r="A3" s="245"/>
      <c r="B3" s="246">
        <v>2021</v>
      </c>
      <c r="C3" s="246">
        <v>2022</v>
      </c>
      <c r="D3" s="246">
        <v>2023</v>
      </c>
      <c r="E3" s="208" t="s">
        <v>119</v>
      </c>
    </row>
    <row r="4" spans="1:5" ht="16.5" x14ac:dyDescent="0.3">
      <c r="A4" s="247" t="s">
        <v>138</v>
      </c>
      <c r="B4" s="248">
        <v>25</v>
      </c>
      <c r="C4" s="248">
        <v>25</v>
      </c>
      <c r="D4" s="248">
        <v>27</v>
      </c>
      <c r="E4" s="217">
        <f>(D4/C4-1)*100</f>
        <v>8.0000000000000071</v>
      </c>
    </row>
    <row r="5" spans="1:5" ht="16.5" x14ac:dyDescent="0.3">
      <c r="A5" s="247" t="s">
        <v>139</v>
      </c>
      <c r="B5" s="249">
        <f t="shared" ref="B5:D5" si="0">SUM(B6:B8)</f>
        <v>662</v>
      </c>
      <c r="C5" s="249">
        <f t="shared" si="0"/>
        <v>668</v>
      </c>
      <c r="D5" s="249">
        <f t="shared" si="0"/>
        <v>679</v>
      </c>
      <c r="E5" s="217">
        <f t="shared" ref="E5:E6" si="1">(D5/C5-1)*100</f>
        <v>1.646706586826352</v>
      </c>
    </row>
    <row r="6" spans="1:5" ht="16.5" x14ac:dyDescent="0.3">
      <c r="A6" s="250" t="s">
        <v>140</v>
      </c>
      <c r="B6" s="248">
        <v>634</v>
      </c>
      <c r="C6" s="248">
        <v>639</v>
      </c>
      <c r="D6" s="248">
        <v>653</v>
      </c>
      <c r="E6" s="217">
        <f t="shared" si="1"/>
        <v>2.1909233176838905</v>
      </c>
    </row>
    <row r="7" spans="1:5" ht="16.5" x14ac:dyDescent="0.3">
      <c r="A7" s="250" t="s">
        <v>141</v>
      </c>
      <c r="B7" s="248">
        <v>22</v>
      </c>
      <c r="C7" s="248">
        <v>22</v>
      </c>
      <c r="D7" s="248">
        <v>18</v>
      </c>
      <c r="E7" s="217">
        <f>(D7/C7-1)*100</f>
        <v>-18.181818181818176</v>
      </c>
    </row>
    <row r="8" spans="1:5" ht="16.5" x14ac:dyDescent="0.3">
      <c r="A8" s="250" t="s">
        <v>142</v>
      </c>
      <c r="B8" s="248">
        <v>6</v>
      </c>
      <c r="C8" s="248">
        <v>7</v>
      </c>
      <c r="D8" s="248">
        <v>8</v>
      </c>
      <c r="E8" s="217">
        <f>(D8/C8-1)*100</f>
        <v>14.285714285714279</v>
      </c>
    </row>
    <row r="9" spans="1:5" ht="15.75" thickBot="1" x14ac:dyDescent="0.3">
      <c r="A9" s="251" t="s">
        <v>143</v>
      </c>
      <c r="B9" s="251">
        <f t="shared" ref="B9:D9" si="2">B4+B5</f>
        <v>687</v>
      </c>
      <c r="C9" s="251">
        <f t="shared" si="2"/>
        <v>693</v>
      </c>
      <c r="D9" s="251">
        <f t="shared" si="2"/>
        <v>706</v>
      </c>
      <c r="E9" s="252">
        <f>(D9/C9-1)*100</f>
        <v>1.8759018759018753</v>
      </c>
    </row>
    <row r="10" spans="1:5" s="253" customFormat="1" x14ac:dyDescent="0.25">
      <c r="A10" s="211" t="s">
        <v>144</v>
      </c>
    </row>
    <row r="11" spans="1:5" x14ac:dyDescent="0.25">
      <c r="A11" s="254" t="s">
        <v>145</v>
      </c>
    </row>
    <row r="12" spans="1:5" x14ac:dyDescent="0.25">
      <c r="A12" s="211" t="s">
        <v>146</v>
      </c>
    </row>
    <row r="13" spans="1:5" x14ac:dyDescent="0.25">
      <c r="A13" s="211" t="s">
        <v>127</v>
      </c>
    </row>
    <row r="28" ht="16.5" customHeight="1" x14ac:dyDescent="0.25"/>
    <row r="29" ht="15.75" customHeight="1" x14ac:dyDescent="0.25"/>
    <row r="30" ht="15.75" customHeight="1" x14ac:dyDescent="0.25"/>
    <row r="31" ht="15.75" customHeight="1" x14ac:dyDescent="0.25"/>
    <row r="32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165B-BA4F-43BD-8EB8-0B20D0E76118}">
  <dimension ref="A1:F11"/>
  <sheetViews>
    <sheetView workbookViewId="0">
      <selection activeCell="I1" sqref="I1"/>
    </sheetView>
  </sheetViews>
  <sheetFormatPr defaultColWidth="9.28515625" defaultRowHeight="13.5" x14ac:dyDescent="0.25"/>
  <cols>
    <col min="1" max="1" width="25.42578125" style="211" customWidth="1"/>
    <col min="2" max="4" width="8" style="211" customWidth="1"/>
    <col min="5" max="5" width="8.28515625" style="211" customWidth="1"/>
    <col min="6" max="6" width="11.7109375" style="211" customWidth="1"/>
    <col min="7" max="16384" width="9.28515625" style="211"/>
  </cols>
  <sheetData>
    <row r="1" spans="1:6" ht="15" x14ac:dyDescent="0.25">
      <c r="A1" s="432" t="s">
        <v>147</v>
      </c>
    </row>
    <row r="2" spans="1:6" ht="15" x14ac:dyDescent="0.25">
      <c r="A2" s="255"/>
      <c r="B2" s="256"/>
      <c r="C2" s="256"/>
      <c r="D2" s="256"/>
      <c r="E2" s="244" t="s">
        <v>137</v>
      </c>
      <c r="F2" s="257" t="s">
        <v>137</v>
      </c>
    </row>
    <row r="3" spans="1:6" ht="15.75" thickBot="1" x14ac:dyDescent="0.3">
      <c r="A3" s="258"/>
      <c r="B3" s="259">
        <v>44440</v>
      </c>
      <c r="C3" s="260">
        <v>44805</v>
      </c>
      <c r="D3" s="260">
        <v>45171</v>
      </c>
      <c r="E3" s="260" t="s">
        <v>119</v>
      </c>
      <c r="F3" s="246" t="s">
        <v>148</v>
      </c>
    </row>
    <row r="4" spans="1:6" ht="16.5" x14ac:dyDescent="0.3">
      <c r="A4" s="261" t="s">
        <v>149</v>
      </c>
      <c r="B4" s="216">
        <v>201</v>
      </c>
      <c r="C4" s="216">
        <v>192</v>
      </c>
      <c r="D4" s="216">
        <v>191</v>
      </c>
      <c r="E4" s="217">
        <f>(D4/C4-1)*100</f>
        <v>-0.52083333333333703</v>
      </c>
      <c r="F4" s="263">
        <f>(D4/$D$10)*100</f>
        <v>28.12960235640648</v>
      </c>
    </row>
    <row r="5" spans="1:6" ht="16.5" x14ac:dyDescent="0.3">
      <c r="A5" s="264" t="s">
        <v>150</v>
      </c>
      <c r="B5" s="216">
        <v>148</v>
      </c>
      <c r="C5" s="216">
        <v>149</v>
      </c>
      <c r="D5" s="216">
        <v>150</v>
      </c>
      <c r="E5" s="217">
        <f t="shared" ref="E5:E9" si="0">(D5/C5-1)*100</f>
        <v>0.67114093959732557</v>
      </c>
      <c r="F5" s="263">
        <f t="shared" ref="F5:F9" si="1">(D5/$D$10)*100</f>
        <v>22.091310751104565</v>
      </c>
    </row>
    <row r="6" spans="1:6" ht="16.5" x14ac:dyDescent="0.3">
      <c r="A6" s="264" t="s">
        <v>151</v>
      </c>
      <c r="B6" s="216">
        <v>66</v>
      </c>
      <c r="C6" s="216">
        <v>72</v>
      </c>
      <c r="D6" s="216">
        <v>72</v>
      </c>
      <c r="E6" s="217">
        <f t="shared" si="0"/>
        <v>0</v>
      </c>
      <c r="F6" s="263">
        <f t="shared" si="1"/>
        <v>10.603829160530191</v>
      </c>
    </row>
    <row r="7" spans="1:6" ht="16.5" x14ac:dyDescent="0.3">
      <c r="A7" s="216" t="s">
        <v>152</v>
      </c>
      <c r="B7" s="216">
        <v>80</v>
      </c>
      <c r="C7" s="216">
        <v>84</v>
      </c>
      <c r="D7" s="216">
        <v>96</v>
      </c>
      <c r="E7" s="217">
        <f t="shared" si="0"/>
        <v>14.285714285714279</v>
      </c>
      <c r="F7" s="263">
        <f t="shared" si="1"/>
        <v>14.138438880706921</v>
      </c>
    </row>
    <row r="8" spans="1:6" ht="16.5" x14ac:dyDescent="0.3">
      <c r="A8" s="264" t="s">
        <v>153</v>
      </c>
      <c r="B8" s="216">
        <v>57</v>
      </c>
      <c r="C8" s="216">
        <v>58</v>
      </c>
      <c r="D8" s="216">
        <v>58</v>
      </c>
      <c r="E8" s="217">
        <f t="shared" si="0"/>
        <v>0</v>
      </c>
      <c r="F8" s="263">
        <f t="shared" si="1"/>
        <v>8.5419734904270985</v>
      </c>
    </row>
    <row r="9" spans="1:6" ht="16.5" x14ac:dyDescent="0.3">
      <c r="A9" s="264" t="s">
        <v>154</v>
      </c>
      <c r="B9" s="265">
        <v>110</v>
      </c>
      <c r="C9" s="265">
        <v>113</v>
      </c>
      <c r="D9" s="265">
        <v>112</v>
      </c>
      <c r="E9" s="266">
        <f t="shared" si="0"/>
        <v>-0.88495575221239076</v>
      </c>
      <c r="F9" s="263">
        <f t="shared" si="1"/>
        <v>16.494845360824741</v>
      </c>
    </row>
    <row r="10" spans="1:6" ht="15.75" thickBot="1" x14ac:dyDescent="0.3">
      <c r="A10" s="267" t="s">
        <v>94</v>
      </c>
      <c r="B10" s="268">
        <f t="shared" ref="B10" si="2">SUM(B4:B9)</f>
        <v>662</v>
      </c>
      <c r="C10" s="269">
        <v>668</v>
      </c>
      <c r="D10" s="269">
        <v>679</v>
      </c>
      <c r="E10" s="270">
        <f>(D10/C10-1)*100</f>
        <v>1.646706586826352</v>
      </c>
      <c r="F10" s="271">
        <f>SUM(F4:F9)</f>
        <v>100</v>
      </c>
    </row>
    <row r="11" spans="1:6" x14ac:dyDescent="0.25">
      <c r="A11" s="211" t="s">
        <v>127</v>
      </c>
    </row>
  </sheetData>
  <pageMargins left="0.75" right="0.75" top="1" bottom="1" header="0.5" footer="0.5"/>
  <pageSetup orientation="portrait" r:id="rId1"/>
  <headerFooter alignWithMargins="0"/>
  <ignoredErrors>
    <ignoredError sqref="B10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1C728-F597-4A17-8AA3-C8A899274E79}">
  <dimension ref="A1:K28"/>
  <sheetViews>
    <sheetView zoomScale="90" zoomScaleNormal="90" workbookViewId="0">
      <selection activeCell="K18" sqref="K18"/>
    </sheetView>
  </sheetViews>
  <sheetFormatPr defaultColWidth="9.28515625" defaultRowHeight="16.5" x14ac:dyDescent="0.3"/>
  <cols>
    <col min="1" max="2" width="9.28515625" style="278"/>
    <col min="3" max="3" width="11.42578125" style="278" customWidth="1"/>
    <col min="4" max="4" width="8.42578125" style="278" customWidth="1"/>
    <col min="5" max="5" width="14.7109375" style="278" customWidth="1"/>
    <col min="6" max="9" width="9.28515625" style="278"/>
    <col min="10" max="10" width="14.28515625" style="278" bestFit="1" customWidth="1"/>
    <col min="11" max="16384" width="9.28515625" style="278"/>
  </cols>
  <sheetData>
    <row r="1" spans="1:11" ht="17.25" thickBot="1" x14ac:dyDescent="0.35">
      <c r="A1" s="272"/>
      <c r="B1" s="273"/>
      <c r="C1" s="274" t="s">
        <v>155</v>
      </c>
      <c r="D1" s="274" t="s">
        <v>156</v>
      </c>
      <c r="E1" s="274" t="s">
        <v>157</v>
      </c>
      <c r="F1" s="274" t="s">
        <v>158</v>
      </c>
      <c r="G1" s="275" t="s">
        <v>159</v>
      </c>
      <c r="H1" s="275" t="s">
        <v>160</v>
      </c>
      <c r="I1" s="274" t="s">
        <v>143</v>
      </c>
      <c r="J1" s="276" t="s">
        <v>161</v>
      </c>
      <c r="K1" s="277"/>
    </row>
    <row r="2" spans="1:11" x14ac:dyDescent="0.3">
      <c r="A2" s="660">
        <v>2021</v>
      </c>
      <c r="B2" s="279" t="s">
        <v>162</v>
      </c>
      <c r="C2" s="280">
        <v>8453</v>
      </c>
      <c r="D2" s="280">
        <v>3190</v>
      </c>
      <c r="E2" s="280">
        <v>294</v>
      </c>
      <c r="F2" s="280">
        <v>56</v>
      </c>
      <c r="G2" s="280">
        <v>683</v>
      </c>
      <c r="H2" s="280">
        <f>C2+E2+F2+G2</f>
        <v>9486</v>
      </c>
      <c r="I2" s="281">
        <f>SUM(C2:G2)</f>
        <v>12676</v>
      </c>
      <c r="J2" s="282">
        <v>14305</v>
      </c>
    </row>
    <row r="3" spans="1:11" x14ac:dyDescent="0.3">
      <c r="A3" s="661"/>
      <c r="B3" s="279" t="s">
        <v>163</v>
      </c>
      <c r="C3" s="280">
        <v>8499</v>
      </c>
      <c r="D3" s="280">
        <v>3198</v>
      </c>
      <c r="E3" s="280">
        <v>295</v>
      </c>
      <c r="F3" s="280">
        <v>55</v>
      </c>
      <c r="G3" s="280">
        <v>672</v>
      </c>
      <c r="H3" s="280">
        <f t="shared" ref="H3:H7" si="0">C3+E3+F3+G3</f>
        <v>9521</v>
      </c>
      <c r="I3" s="281">
        <f>SUM(C3:G3)</f>
        <v>12719</v>
      </c>
      <c r="J3" s="282">
        <v>14679</v>
      </c>
    </row>
    <row r="4" spans="1:11" x14ac:dyDescent="0.3">
      <c r="A4" s="661">
        <v>2022</v>
      </c>
      <c r="B4" s="279" t="s">
        <v>164</v>
      </c>
      <c r="C4" s="280">
        <v>8554</v>
      </c>
      <c r="D4" s="280">
        <v>3224</v>
      </c>
      <c r="E4" s="280">
        <v>288</v>
      </c>
      <c r="F4" s="280">
        <v>52</v>
      </c>
      <c r="G4" s="280">
        <v>667</v>
      </c>
      <c r="H4" s="280">
        <f t="shared" si="0"/>
        <v>9561</v>
      </c>
      <c r="I4" s="281">
        <f t="shared" ref="I4:I6" si="1">SUM(C4:G4)</f>
        <v>12785</v>
      </c>
      <c r="J4" s="282">
        <v>14984</v>
      </c>
    </row>
    <row r="5" spans="1:11" x14ac:dyDescent="0.3">
      <c r="A5" s="661"/>
      <c r="B5" s="279" t="s">
        <v>165</v>
      </c>
      <c r="C5" s="280">
        <v>8685</v>
      </c>
      <c r="D5" s="280">
        <v>3236</v>
      </c>
      <c r="E5" s="280">
        <v>291</v>
      </c>
      <c r="F5" s="280">
        <v>52</v>
      </c>
      <c r="G5" s="280">
        <v>671</v>
      </c>
      <c r="H5" s="280">
        <f t="shared" si="0"/>
        <v>9699</v>
      </c>
      <c r="I5" s="281">
        <f t="shared" si="1"/>
        <v>12935</v>
      </c>
      <c r="J5" s="282">
        <v>15343</v>
      </c>
    </row>
    <row r="6" spans="1:11" x14ac:dyDescent="0.3">
      <c r="A6" s="661"/>
      <c r="B6" s="279" t="s">
        <v>162</v>
      </c>
      <c r="C6" s="280">
        <v>8780</v>
      </c>
      <c r="D6" s="280">
        <v>3233</v>
      </c>
      <c r="E6" s="280">
        <v>292</v>
      </c>
      <c r="F6" s="280">
        <v>52</v>
      </c>
      <c r="G6" s="280">
        <v>659</v>
      </c>
      <c r="H6" s="280">
        <f t="shared" si="0"/>
        <v>9783</v>
      </c>
      <c r="I6" s="281">
        <f t="shared" si="1"/>
        <v>13016</v>
      </c>
      <c r="J6" s="282">
        <v>15662</v>
      </c>
    </row>
    <row r="7" spans="1:11" x14ac:dyDescent="0.3">
      <c r="A7" s="661"/>
      <c r="B7" s="279" t="s">
        <v>163</v>
      </c>
      <c r="C7" s="280">
        <v>8795</v>
      </c>
      <c r="D7" s="280">
        <v>3224</v>
      </c>
      <c r="E7" s="280">
        <v>290</v>
      </c>
      <c r="F7" s="280">
        <v>51</v>
      </c>
      <c r="G7" s="280">
        <v>635</v>
      </c>
      <c r="H7" s="280">
        <f t="shared" si="0"/>
        <v>9771</v>
      </c>
      <c r="I7" s="281">
        <f>SUM(C7:G7)</f>
        <v>12995</v>
      </c>
      <c r="J7" s="282">
        <v>15854</v>
      </c>
    </row>
    <row r="8" spans="1:11" x14ac:dyDescent="0.3">
      <c r="A8" s="661">
        <v>2023</v>
      </c>
      <c r="B8" s="279" t="s">
        <v>164</v>
      </c>
      <c r="C8" s="280">
        <v>8769</v>
      </c>
      <c r="D8" s="280">
        <v>3215</v>
      </c>
      <c r="E8" s="280">
        <v>287</v>
      </c>
      <c r="F8" s="280">
        <v>52</v>
      </c>
      <c r="G8" s="280">
        <v>640</v>
      </c>
      <c r="H8" s="280">
        <f>C8+E8+F8+G8</f>
        <v>9748</v>
      </c>
      <c r="I8" s="281">
        <f>SUM(C8:G8)</f>
        <v>12963</v>
      </c>
      <c r="J8" s="282">
        <v>16129</v>
      </c>
    </row>
    <row r="9" spans="1:11" x14ac:dyDescent="0.3">
      <c r="A9" s="661"/>
      <c r="B9" s="279" t="s">
        <v>165</v>
      </c>
      <c r="C9" s="280">
        <v>8804</v>
      </c>
      <c r="D9" s="280">
        <v>3215</v>
      </c>
      <c r="E9" s="280">
        <v>287</v>
      </c>
      <c r="F9" s="280">
        <v>52</v>
      </c>
      <c r="G9" s="280">
        <v>637</v>
      </c>
      <c r="H9" s="280">
        <f t="shared" ref="H9:H10" si="2">C9+E9+F9+G9</f>
        <v>9780</v>
      </c>
      <c r="I9" s="281">
        <f>SUM(C9:G9)</f>
        <v>12995</v>
      </c>
      <c r="J9" s="282">
        <v>16391</v>
      </c>
    </row>
    <row r="10" spans="1:11" ht="17.25" thickBot="1" x14ac:dyDescent="0.35">
      <c r="A10" s="662"/>
      <c r="B10" s="283" t="s">
        <v>162</v>
      </c>
      <c r="C10" s="284">
        <v>8833</v>
      </c>
      <c r="D10" s="284">
        <v>3208</v>
      </c>
      <c r="E10" s="284">
        <v>283</v>
      </c>
      <c r="F10" s="284">
        <v>52</v>
      </c>
      <c r="G10" s="285">
        <v>632</v>
      </c>
      <c r="H10" s="284">
        <f t="shared" si="2"/>
        <v>9800</v>
      </c>
      <c r="I10" s="286">
        <f t="shared" ref="I10" si="3">SUM(C10:G10)</f>
        <v>13008</v>
      </c>
      <c r="J10" s="287">
        <v>16530</v>
      </c>
    </row>
    <row r="11" spans="1:11" x14ac:dyDescent="0.3">
      <c r="J11" s="288"/>
    </row>
    <row r="12" spans="1:11" x14ac:dyDescent="0.3">
      <c r="I12" s="289"/>
      <c r="J12" s="289"/>
    </row>
    <row r="13" spans="1:11" x14ac:dyDescent="0.3">
      <c r="A13" s="242" t="s">
        <v>166</v>
      </c>
    </row>
    <row r="15" spans="1:11" x14ac:dyDescent="0.3">
      <c r="I15" s="289"/>
    </row>
    <row r="22" spans="1:10" x14ac:dyDescent="0.3">
      <c r="C22" s="290"/>
      <c r="D22" s="290"/>
      <c r="E22" s="290"/>
      <c r="F22" s="290"/>
      <c r="G22" s="290"/>
      <c r="H22" s="290"/>
      <c r="I22" s="291"/>
      <c r="J22" s="291"/>
    </row>
    <row r="23" spans="1:10" x14ac:dyDescent="0.3">
      <c r="C23" s="292"/>
      <c r="D23" s="292"/>
      <c r="E23" s="292"/>
      <c r="F23" s="292"/>
      <c r="G23" s="292"/>
      <c r="H23" s="292"/>
      <c r="I23" s="293"/>
      <c r="J23" s="293"/>
    </row>
    <row r="24" spans="1:10" x14ac:dyDescent="0.3">
      <c r="C24" s="292"/>
      <c r="D24" s="292"/>
      <c r="E24" s="292"/>
      <c r="F24" s="292"/>
      <c r="G24" s="292"/>
      <c r="H24" s="292"/>
      <c r="I24" s="293"/>
      <c r="J24" s="293"/>
    </row>
    <row r="25" spans="1:10" x14ac:dyDescent="0.3">
      <c r="I25" s="294"/>
    </row>
    <row r="28" spans="1:10" x14ac:dyDescent="0.3">
      <c r="A28" s="278" t="s">
        <v>127</v>
      </c>
    </row>
  </sheetData>
  <mergeCells count="3">
    <mergeCell ref="A2:A3"/>
    <mergeCell ref="A4:A7"/>
    <mergeCell ref="A8:A10"/>
  </mergeCells>
  <pageMargins left="0.75" right="0.75" top="1" bottom="1" header="0.5" footer="0.5"/>
  <pageSetup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12730-C1A6-46D0-8DA7-5CA626F2F382}">
  <dimension ref="A1:I15"/>
  <sheetViews>
    <sheetView workbookViewId="0">
      <selection activeCell="A5" sqref="A5:XFD5"/>
    </sheetView>
  </sheetViews>
  <sheetFormatPr defaultRowHeight="12.75" x14ac:dyDescent="0.2"/>
  <cols>
    <col min="1" max="1" width="26.140625" style="100" customWidth="1"/>
    <col min="2" max="2" width="7.140625" style="100" customWidth="1"/>
    <col min="3" max="3" width="7.5703125" style="100" bestFit="1" customWidth="1"/>
    <col min="4" max="4" width="8.85546875" style="100" customWidth="1"/>
    <col min="5" max="5" width="15.42578125" style="100" bestFit="1" customWidth="1"/>
    <col min="6" max="6" width="18.28515625" style="100" bestFit="1" customWidth="1"/>
    <col min="7" max="7" width="9.140625" style="100"/>
    <col min="8" max="8" width="15.5703125" style="100" bestFit="1" customWidth="1"/>
    <col min="9" max="16384" width="9.140625" style="100"/>
  </cols>
  <sheetData>
    <row r="1" spans="1:9" ht="15" x14ac:dyDescent="0.25">
      <c r="A1" s="433" t="s">
        <v>167</v>
      </c>
    </row>
    <row r="2" spans="1:9" ht="29.25" customHeight="1" thickBot="1" x14ac:dyDescent="0.3">
      <c r="A2" s="295" t="s">
        <v>168</v>
      </c>
      <c r="B2" s="295">
        <v>2022</v>
      </c>
      <c r="C2" s="295">
        <v>2023</v>
      </c>
      <c r="D2" s="296" t="s">
        <v>3</v>
      </c>
    </row>
    <row r="3" spans="1:9" ht="16.5" x14ac:dyDescent="0.3">
      <c r="A3" s="262" t="s">
        <v>169</v>
      </c>
      <c r="B3" s="297">
        <v>107</v>
      </c>
      <c r="C3" s="297">
        <v>116</v>
      </c>
      <c r="D3" s="217">
        <f>(C3/B3-1)*100</f>
        <v>8.411214953271017</v>
      </c>
      <c r="E3" s="298"/>
      <c r="F3" s="299"/>
    </row>
    <row r="4" spans="1:9" ht="16.5" x14ac:dyDescent="0.3">
      <c r="A4" s="216" t="s">
        <v>170</v>
      </c>
      <c r="B4" s="297">
        <v>2264</v>
      </c>
      <c r="C4" s="297">
        <v>2372</v>
      </c>
      <c r="D4" s="217">
        <f t="shared" ref="D4:D9" si="0">(C4/B4-1)*100</f>
        <v>4.7703180212014029</v>
      </c>
      <c r="E4" s="298"/>
      <c r="F4" s="299"/>
    </row>
    <row r="5" spans="1:9" ht="33" x14ac:dyDescent="0.3">
      <c r="A5" s="300" t="s">
        <v>171</v>
      </c>
      <c r="B5" s="301">
        <v>254</v>
      </c>
      <c r="C5" s="301">
        <v>249</v>
      </c>
      <c r="D5" s="302">
        <f t="shared" si="0"/>
        <v>-1.9685039370078705</v>
      </c>
      <c r="E5" s="298"/>
      <c r="F5" s="299"/>
      <c r="I5" s="100" t="s">
        <v>172</v>
      </c>
    </row>
    <row r="6" spans="1:9" ht="16.5" x14ac:dyDescent="0.3">
      <c r="A6" s="216" t="s">
        <v>173</v>
      </c>
      <c r="B6" s="297">
        <v>3</v>
      </c>
      <c r="C6" s="297">
        <v>3</v>
      </c>
      <c r="D6" s="217">
        <f t="shared" si="0"/>
        <v>0</v>
      </c>
      <c r="E6" s="298"/>
      <c r="F6" s="299"/>
    </row>
    <row r="7" spans="1:9" ht="16.5" x14ac:dyDescent="0.3">
      <c r="A7" s="216" t="s">
        <v>174</v>
      </c>
      <c r="B7" s="297">
        <v>1</v>
      </c>
      <c r="C7" s="297">
        <v>0</v>
      </c>
      <c r="D7" s="217">
        <f t="shared" si="0"/>
        <v>-100</v>
      </c>
      <c r="E7" s="298"/>
      <c r="F7" s="299"/>
    </row>
    <row r="8" spans="1:9" ht="16.5" x14ac:dyDescent="0.3">
      <c r="A8" s="216" t="s">
        <v>175</v>
      </c>
      <c r="B8" s="297">
        <v>40</v>
      </c>
      <c r="C8" s="297">
        <v>36</v>
      </c>
      <c r="D8" s="217">
        <f t="shared" si="0"/>
        <v>-9.9999999999999982</v>
      </c>
      <c r="E8" s="298"/>
      <c r="F8" s="299"/>
    </row>
    <row r="9" spans="1:9" ht="17.25" thickBot="1" x14ac:dyDescent="0.35">
      <c r="A9" s="221" t="s">
        <v>176</v>
      </c>
      <c r="B9" s="303">
        <v>1</v>
      </c>
      <c r="C9" s="303">
        <v>0</v>
      </c>
      <c r="D9" s="304">
        <f t="shared" si="0"/>
        <v>-100</v>
      </c>
      <c r="E9" s="298"/>
      <c r="F9" s="299"/>
    </row>
    <row r="10" spans="1:9" ht="15.75" thickBot="1" x14ac:dyDescent="0.3">
      <c r="A10" s="305" t="s">
        <v>94</v>
      </c>
      <c r="B10" s="306">
        <f>SUM(B3:B9)</f>
        <v>2670</v>
      </c>
      <c r="C10" s="306">
        <f>SUM(C3:C9)</f>
        <v>2776</v>
      </c>
      <c r="D10" s="270">
        <f>(C10/B10-1)*100</f>
        <v>3.970037453183517</v>
      </c>
      <c r="E10" s="307"/>
      <c r="F10" s="308"/>
    </row>
    <row r="11" spans="1:9" ht="15.75" thickBot="1" x14ac:dyDescent="0.3">
      <c r="A11" s="309" t="s">
        <v>177</v>
      </c>
      <c r="E11" s="298"/>
      <c r="F11" s="299"/>
    </row>
    <row r="12" spans="1:9" ht="15" x14ac:dyDescent="0.25">
      <c r="E12" s="298"/>
      <c r="F12" s="299"/>
    </row>
    <row r="13" spans="1:9" x14ac:dyDescent="0.2">
      <c r="B13" s="310"/>
      <c r="C13" s="310"/>
      <c r="D13" s="310"/>
      <c r="E13" s="310"/>
    </row>
    <row r="14" spans="1:9" x14ac:dyDescent="0.2">
      <c r="B14" s="311"/>
      <c r="C14" s="311"/>
      <c r="D14" s="311"/>
      <c r="E14" s="311"/>
    </row>
    <row r="15" spans="1:9" x14ac:dyDescent="0.2">
      <c r="B15" s="311"/>
      <c r="C15" s="311"/>
      <c r="D15" s="311"/>
      <c r="E15" s="311"/>
    </row>
  </sheetData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0B56-461C-4D86-9D40-EECCF3EEE433}">
  <dimension ref="A1:Q19"/>
  <sheetViews>
    <sheetView workbookViewId="0">
      <selection activeCell="A5" sqref="A5"/>
    </sheetView>
  </sheetViews>
  <sheetFormatPr defaultRowHeight="12.75" x14ac:dyDescent="0.2"/>
  <cols>
    <col min="1" max="1" width="26.140625" style="100" customWidth="1"/>
    <col min="2" max="2" width="7.5703125" style="100" hidden="1" customWidth="1"/>
    <col min="3" max="3" width="7.7109375" style="100" hidden="1" customWidth="1"/>
    <col min="4" max="10" width="7.140625" style="100" hidden="1" customWidth="1"/>
    <col min="11" max="11" width="7.140625" style="100" customWidth="1"/>
    <col min="12" max="12" width="7.5703125" style="100" bestFit="1" customWidth="1"/>
    <col min="13" max="13" width="8.85546875" style="100" customWidth="1"/>
    <col min="14" max="14" width="15.42578125" style="100" bestFit="1" customWidth="1"/>
    <col min="15" max="15" width="18.28515625" style="100" bestFit="1" customWidth="1"/>
    <col min="16" max="16" width="9.140625" style="100"/>
    <col min="17" max="17" width="15.5703125" style="100" bestFit="1" customWidth="1"/>
    <col min="18" max="16384" width="9.140625" style="100"/>
  </cols>
  <sheetData>
    <row r="1" spans="1:17" ht="15" x14ac:dyDescent="0.25">
      <c r="A1" s="434" t="s">
        <v>178</v>
      </c>
      <c r="B1" s="312"/>
      <c r="C1" s="313"/>
      <c r="D1" s="313"/>
      <c r="E1" s="314"/>
      <c r="F1" s="314"/>
      <c r="N1" s="298"/>
      <c r="O1" s="299"/>
    </row>
    <row r="2" spans="1:17" ht="30.75" thickBot="1" x14ac:dyDescent="0.3">
      <c r="A2" s="295" t="s">
        <v>179</v>
      </c>
      <c r="B2" s="295">
        <v>2012</v>
      </c>
      <c r="C2" s="295">
        <v>2013</v>
      </c>
      <c r="D2" s="295">
        <v>2015</v>
      </c>
      <c r="E2" s="295">
        <v>2016</v>
      </c>
      <c r="F2" s="295">
        <v>2017</v>
      </c>
      <c r="G2" s="295">
        <v>2018</v>
      </c>
      <c r="H2" s="295">
        <v>2019</v>
      </c>
      <c r="I2" s="295">
        <v>2020</v>
      </c>
      <c r="J2" s="295">
        <v>2021</v>
      </c>
      <c r="K2" s="295">
        <v>2022</v>
      </c>
      <c r="L2" s="295">
        <v>2023</v>
      </c>
      <c r="M2" s="296" t="s">
        <v>3</v>
      </c>
      <c r="N2" s="298"/>
      <c r="O2" s="299"/>
    </row>
    <row r="3" spans="1:17" ht="16.5" x14ac:dyDescent="0.3">
      <c r="A3" s="262" t="s">
        <v>169</v>
      </c>
      <c r="B3" s="315">
        <v>18.8</v>
      </c>
      <c r="C3" s="315">
        <v>14</v>
      </c>
      <c r="D3" s="315">
        <v>9.2419801689999996</v>
      </c>
      <c r="E3" s="315">
        <v>9.4347700319999994</v>
      </c>
      <c r="F3" s="315">
        <v>11.774016589</v>
      </c>
      <c r="G3" s="315">
        <v>11.673434145</v>
      </c>
      <c r="H3" s="315">
        <v>11.160743016</v>
      </c>
      <c r="I3" s="315">
        <v>11.242303539</v>
      </c>
      <c r="J3" s="315">
        <v>14.63925781</v>
      </c>
      <c r="K3" s="315">
        <v>17.614570601</v>
      </c>
      <c r="L3" s="315">
        <v>19.315538547999999</v>
      </c>
      <c r="M3" s="217">
        <f>(L3/K3-1)*100</f>
        <v>9.656596152865804</v>
      </c>
      <c r="N3" s="316"/>
      <c r="O3" s="299"/>
    </row>
    <row r="4" spans="1:17" ht="16.5" x14ac:dyDescent="0.3">
      <c r="A4" s="216" t="s">
        <v>170</v>
      </c>
      <c r="B4" s="315">
        <v>84.3</v>
      </c>
      <c r="C4" s="315">
        <v>74</v>
      </c>
      <c r="D4" s="315">
        <v>85.543076490999994</v>
      </c>
      <c r="E4" s="315">
        <v>81.655404450999995</v>
      </c>
      <c r="F4" s="315">
        <v>117.783364089</v>
      </c>
      <c r="G4" s="315">
        <v>178.182476447</v>
      </c>
      <c r="H4" s="315">
        <v>249.93391485699999</v>
      </c>
      <c r="I4" s="315">
        <v>286.481881434</v>
      </c>
      <c r="J4" s="315">
        <v>576.39537547099997</v>
      </c>
      <c r="K4" s="315">
        <v>596.35590419300001</v>
      </c>
      <c r="L4" s="315">
        <v>698.49515933299995</v>
      </c>
      <c r="M4" s="217">
        <f t="shared" ref="M4:M9" si="0">(L4/K4-1)*100</f>
        <v>17.127231309668467</v>
      </c>
      <c r="N4" s="316"/>
      <c r="O4" s="299"/>
      <c r="Q4" s="317"/>
    </row>
    <row r="5" spans="1:17" ht="35.25" customHeight="1" x14ac:dyDescent="0.3">
      <c r="A5" s="300" t="s">
        <v>171</v>
      </c>
      <c r="B5" s="315">
        <v>59.2</v>
      </c>
      <c r="C5" s="315">
        <v>64.7</v>
      </c>
      <c r="D5" s="315">
        <v>94.958223692000004</v>
      </c>
      <c r="E5" s="315">
        <v>96.163770959000004</v>
      </c>
      <c r="F5" s="318">
        <v>98.133533036000003</v>
      </c>
      <c r="G5" s="318">
        <v>102.74762497899999</v>
      </c>
      <c r="H5" s="318">
        <v>113.668997366</v>
      </c>
      <c r="I5" s="318">
        <v>146.609145079</v>
      </c>
      <c r="J5" s="318">
        <v>142.27714748400001</v>
      </c>
      <c r="K5" s="318">
        <v>147.57146834599999</v>
      </c>
      <c r="L5" s="318">
        <v>149.16673189299999</v>
      </c>
      <c r="M5" s="302">
        <f t="shared" si="0"/>
        <v>1.0810108247074623</v>
      </c>
      <c r="N5" s="316"/>
      <c r="O5" s="299"/>
    </row>
    <row r="6" spans="1:17" ht="16.5" x14ac:dyDescent="0.3">
      <c r="A6" s="216" t="s">
        <v>173</v>
      </c>
      <c r="B6" s="315">
        <v>0.8</v>
      </c>
      <c r="C6" s="315">
        <v>0.8</v>
      </c>
      <c r="D6" s="315">
        <v>0.23474225900000001</v>
      </c>
      <c r="E6" s="315">
        <v>0.268732892</v>
      </c>
      <c r="F6" s="315">
        <v>0.27115251000000001</v>
      </c>
      <c r="G6" s="315">
        <v>0.35456902099999998</v>
      </c>
      <c r="H6" s="315">
        <v>0.30767124099999998</v>
      </c>
      <c r="I6" s="315">
        <v>0.36302590899999998</v>
      </c>
      <c r="J6" s="315">
        <v>0.394351801</v>
      </c>
      <c r="K6" s="315">
        <v>0.549674471</v>
      </c>
      <c r="L6" s="315">
        <v>0.47793521900000002</v>
      </c>
      <c r="M6" s="217">
        <f t="shared" si="0"/>
        <v>-13.051225004044253</v>
      </c>
      <c r="N6" s="316"/>
      <c r="O6" s="299"/>
    </row>
    <row r="7" spans="1:17" ht="16.5" x14ac:dyDescent="0.3">
      <c r="A7" s="216" t="s">
        <v>174</v>
      </c>
      <c r="B7" s="315">
        <v>0.8</v>
      </c>
      <c r="C7" s="315">
        <v>0.8</v>
      </c>
      <c r="D7" s="315">
        <v>7.3100170000000006E-2</v>
      </c>
      <c r="E7" s="315">
        <v>5.5900129999999999E-2</v>
      </c>
      <c r="F7" s="263">
        <v>6.053091E-2</v>
      </c>
      <c r="G7" s="263">
        <v>7.5084789999999998E-2</v>
      </c>
      <c r="H7" s="263">
        <v>4.4653949999999998E-2</v>
      </c>
      <c r="I7" s="263">
        <v>0.12106182</v>
      </c>
      <c r="J7" s="263">
        <v>0.19680814999999999</v>
      </c>
      <c r="K7" s="263">
        <v>0.10750025000000001</v>
      </c>
      <c r="L7" s="263">
        <v>0</v>
      </c>
      <c r="M7" s="217">
        <f>(L7/K7-1)*100</f>
        <v>-100</v>
      </c>
      <c r="N7" s="316"/>
      <c r="O7" s="299"/>
    </row>
    <row r="8" spans="1:17" ht="16.5" x14ac:dyDescent="0.3">
      <c r="A8" s="216" t="s">
        <v>175</v>
      </c>
      <c r="B8" s="263">
        <v>8.6999999999999993</v>
      </c>
      <c r="C8" s="263">
        <v>10.199999999999999</v>
      </c>
      <c r="D8" s="263">
        <v>6.165</v>
      </c>
      <c r="E8" s="263">
        <v>5.085</v>
      </c>
      <c r="F8" s="263">
        <v>5.0750000000000002</v>
      </c>
      <c r="G8" s="263">
        <v>5.89</v>
      </c>
      <c r="H8" s="263">
        <v>5.6573640159999998</v>
      </c>
      <c r="I8" s="263">
        <v>5.0471767639999996</v>
      </c>
      <c r="J8" s="263">
        <v>4.9023989529999996</v>
      </c>
      <c r="K8" s="263">
        <v>4.6423989529999998</v>
      </c>
      <c r="L8" s="263">
        <v>4.5881341000000004</v>
      </c>
      <c r="M8" s="217">
        <f>(L8/K8-1)*100</f>
        <v>-1.168896804203623</v>
      </c>
      <c r="N8" s="316"/>
      <c r="O8" s="299"/>
    </row>
    <row r="9" spans="1:17" ht="17.25" thickBot="1" x14ac:dyDescent="0.35">
      <c r="A9" s="221" t="s">
        <v>176</v>
      </c>
      <c r="B9" s="319">
        <v>0</v>
      </c>
      <c r="C9" s="319">
        <v>0</v>
      </c>
      <c r="D9" s="319">
        <v>1.116557E-2</v>
      </c>
      <c r="E9" s="319">
        <v>1.0003623999999999E-2</v>
      </c>
      <c r="F9" s="319">
        <v>0.39496561000000002</v>
      </c>
      <c r="G9" s="319">
        <v>0.83581478300000001</v>
      </c>
      <c r="H9" s="319">
        <v>0.82962545700000001</v>
      </c>
      <c r="I9" s="319">
        <v>0.93316188200000005</v>
      </c>
      <c r="J9" s="319">
        <v>0.46305159499999998</v>
      </c>
      <c r="K9" s="319">
        <v>0.41523119200000003</v>
      </c>
      <c r="L9" s="319">
        <v>0</v>
      </c>
      <c r="M9" s="217">
        <f t="shared" si="0"/>
        <v>-100</v>
      </c>
      <c r="N9" s="316"/>
      <c r="O9" s="299"/>
    </row>
    <row r="10" spans="1:17" ht="17.25" thickBot="1" x14ac:dyDescent="0.35">
      <c r="A10" s="320" t="s">
        <v>94</v>
      </c>
      <c r="B10" s="321">
        <f>SUM(B3:B9)</f>
        <v>172.60000000000002</v>
      </c>
      <c r="C10" s="321">
        <f>SUM(C3:C9)</f>
        <v>164.5</v>
      </c>
      <c r="D10" s="321">
        <f>SUM(D3:D9)</f>
        <v>196.227288351</v>
      </c>
      <c r="E10" s="322">
        <f t="shared" ref="E10:H10" si="1">SUM(E3:E9)</f>
        <v>192.67358208800002</v>
      </c>
      <c r="F10" s="322">
        <f t="shared" si="1"/>
        <v>233.49256274400005</v>
      </c>
      <c r="G10" s="322">
        <f t="shared" si="1"/>
        <v>299.75900416499991</v>
      </c>
      <c r="H10" s="322">
        <f t="shared" si="1"/>
        <v>381.60296990299997</v>
      </c>
      <c r="I10" s="322">
        <f>SUM(I3:I9)</f>
        <v>450.79775642699991</v>
      </c>
      <c r="J10" s="322">
        <f>SUM(J3:J9)</f>
        <v>739.268391264</v>
      </c>
      <c r="K10" s="322">
        <f t="shared" ref="K10:L10" si="2">SUM(K3:K9)</f>
        <v>767.25674800599995</v>
      </c>
      <c r="L10" s="322">
        <f t="shared" si="2"/>
        <v>872.04349909299992</v>
      </c>
      <c r="M10" s="323">
        <f>(L10/K10-1)*100</f>
        <v>13.657325446706992</v>
      </c>
      <c r="N10" s="324"/>
      <c r="O10" s="308"/>
    </row>
    <row r="11" spans="1:17" s="328" customFormat="1" ht="14.25" thickBot="1" x14ac:dyDescent="0.3">
      <c r="A11" s="325" t="s">
        <v>177</v>
      </c>
      <c r="B11" s="326"/>
      <c r="C11" s="326"/>
      <c r="D11" s="326"/>
      <c r="E11" s="327"/>
      <c r="F11" s="327"/>
      <c r="G11" s="327"/>
    </row>
    <row r="14" spans="1:17" x14ac:dyDescent="0.2">
      <c r="H14" s="311"/>
      <c r="I14" s="311"/>
      <c r="J14" s="311"/>
      <c r="K14" s="311"/>
      <c r="L14" s="311"/>
      <c r="M14" s="311"/>
      <c r="N14" s="311"/>
    </row>
    <row r="15" spans="1:17" x14ac:dyDescent="0.2">
      <c r="H15" s="311"/>
      <c r="I15" s="311"/>
      <c r="J15" s="311"/>
      <c r="K15" s="311"/>
      <c r="L15" s="311"/>
      <c r="M15" s="311"/>
      <c r="N15" s="311"/>
    </row>
    <row r="16" spans="1:17" x14ac:dyDescent="0.2">
      <c r="H16" s="311"/>
      <c r="I16" s="311"/>
      <c r="J16" s="311"/>
      <c r="K16" s="311"/>
      <c r="L16" s="311"/>
      <c r="M16" s="311"/>
      <c r="N16" s="311"/>
    </row>
    <row r="17" spans="8:14" x14ac:dyDescent="0.2">
      <c r="H17" s="310"/>
      <c r="I17" s="310"/>
      <c r="J17" s="310"/>
      <c r="K17" s="310"/>
      <c r="L17" s="310"/>
      <c r="M17" s="310"/>
      <c r="N17" s="310"/>
    </row>
    <row r="18" spans="8:14" x14ac:dyDescent="0.2">
      <c r="H18" s="311"/>
      <c r="I18" s="311"/>
      <c r="J18" s="311"/>
      <c r="K18" s="311"/>
      <c r="L18" s="311"/>
      <c r="M18" s="311"/>
      <c r="N18" s="311"/>
    </row>
    <row r="19" spans="8:14" x14ac:dyDescent="0.2">
      <c r="H19" s="311"/>
      <c r="I19" s="311"/>
      <c r="J19" s="311"/>
      <c r="K19" s="311"/>
      <c r="L19" s="311"/>
      <c r="M19" s="311"/>
      <c r="N19" s="311"/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A98B5-D513-4DE4-97E5-E4E734359842}">
  <dimension ref="A1:F10"/>
  <sheetViews>
    <sheetView zoomScaleNormal="100" workbookViewId="0">
      <selection activeCell="I18" sqref="I18"/>
    </sheetView>
  </sheetViews>
  <sheetFormatPr defaultRowHeight="12.75" x14ac:dyDescent="0.2"/>
  <cols>
    <col min="1" max="1" width="16" style="100" customWidth="1"/>
    <col min="2" max="16384" width="9.140625" style="100"/>
  </cols>
  <sheetData>
    <row r="1" spans="1:6" ht="15" x14ac:dyDescent="0.2">
      <c r="A1" s="103" t="s">
        <v>180</v>
      </c>
    </row>
    <row r="2" spans="1:6" ht="31.5" thickBot="1" x14ac:dyDescent="0.35">
      <c r="A2" s="329"/>
      <c r="B2" s="295">
        <v>2021</v>
      </c>
      <c r="C2" s="295">
        <v>2022</v>
      </c>
      <c r="D2" s="295">
        <v>2023</v>
      </c>
      <c r="E2" s="296" t="s">
        <v>3</v>
      </c>
    </row>
    <row r="3" spans="1:6" ht="15" x14ac:dyDescent="0.25">
      <c r="A3" s="213" t="s">
        <v>94</v>
      </c>
      <c r="B3" s="330">
        <f t="shared" ref="B3:D3" si="0">SUM(B4:B9)</f>
        <v>12848</v>
      </c>
      <c r="C3" s="330">
        <f t="shared" si="0"/>
        <v>9750</v>
      </c>
      <c r="D3" s="330">
        <f t="shared" si="0"/>
        <v>7519</v>
      </c>
      <c r="E3" s="331">
        <f>D3/C3*100-100</f>
        <v>-22.882051282051279</v>
      </c>
      <c r="F3" s="298"/>
    </row>
    <row r="4" spans="1:6" ht="16.5" x14ac:dyDescent="0.3">
      <c r="A4" s="216" t="s">
        <v>181</v>
      </c>
      <c r="B4" s="297">
        <v>10333</v>
      </c>
      <c r="C4" s="297">
        <v>7500</v>
      </c>
      <c r="D4" s="297">
        <v>5802</v>
      </c>
      <c r="E4" s="332">
        <f>D4/C4*100-100</f>
        <v>-22.64</v>
      </c>
      <c r="F4" s="298"/>
    </row>
    <row r="5" spans="1:6" ht="16.5" x14ac:dyDescent="0.3">
      <c r="A5" s="216" t="s">
        <v>182</v>
      </c>
      <c r="B5" s="297">
        <v>10</v>
      </c>
      <c r="C5" s="297">
        <v>12</v>
      </c>
      <c r="D5" s="297">
        <v>5</v>
      </c>
      <c r="E5" s="332">
        <f t="shared" ref="E5:E9" si="1">D5/C5*100-100</f>
        <v>-58.333333333333329</v>
      </c>
      <c r="F5" s="298"/>
    </row>
    <row r="6" spans="1:6" ht="16.5" x14ac:dyDescent="0.3">
      <c r="A6" s="216" t="s">
        <v>183</v>
      </c>
      <c r="B6" s="297">
        <v>603</v>
      </c>
      <c r="C6" s="297">
        <v>567</v>
      </c>
      <c r="D6" s="297">
        <v>562</v>
      </c>
      <c r="E6" s="332">
        <f t="shared" si="1"/>
        <v>-0.881834215167558</v>
      </c>
      <c r="F6" s="298"/>
    </row>
    <row r="7" spans="1:6" ht="16.5" x14ac:dyDescent="0.3">
      <c r="A7" s="216" t="s">
        <v>184</v>
      </c>
      <c r="B7" s="297">
        <v>605</v>
      </c>
      <c r="C7" s="297">
        <v>700</v>
      </c>
      <c r="D7" s="297">
        <v>487</v>
      </c>
      <c r="E7" s="332">
        <f t="shared" si="1"/>
        <v>-30.428571428571431</v>
      </c>
      <c r="F7" s="298"/>
    </row>
    <row r="8" spans="1:6" ht="16.5" x14ac:dyDescent="0.3">
      <c r="A8" s="216" t="s">
        <v>185</v>
      </c>
      <c r="B8" s="297">
        <v>112</v>
      </c>
      <c r="C8" s="297">
        <v>234</v>
      </c>
      <c r="D8" s="297">
        <v>171</v>
      </c>
      <c r="E8" s="332">
        <f>D8/C8*100-100</f>
        <v>-26.923076923076934</v>
      </c>
      <c r="F8" s="298"/>
    </row>
    <row r="9" spans="1:6" ht="17.25" thickBot="1" x14ac:dyDescent="0.35">
      <c r="A9" s="333" t="s">
        <v>186</v>
      </c>
      <c r="B9" s="303">
        <v>1185</v>
      </c>
      <c r="C9" s="303">
        <v>737</v>
      </c>
      <c r="D9" s="303">
        <v>492</v>
      </c>
      <c r="E9" s="334">
        <f t="shared" si="1"/>
        <v>-33.242876526458616</v>
      </c>
      <c r="F9" s="298"/>
    </row>
    <row r="10" spans="1:6" ht="13.5" x14ac:dyDescent="0.25">
      <c r="A10" s="335" t="s">
        <v>187</v>
      </c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73E86-AB55-48E3-84D6-FF00173D5DB9}">
  <dimension ref="A1:E25"/>
  <sheetViews>
    <sheetView workbookViewId="0">
      <selection activeCell="L18" sqref="L18"/>
    </sheetView>
  </sheetViews>
  <sheetFormatPr defaultColWidth="8.85546875" defaultRowHeight="13.5" x14ac:dyDescent="0.25"/>
  <cols>
    <col min="1" max="1" width="12.42578125" style="211" customWidth="1"/>
    <col min="2" max="16384" width="8.85546875" style="211"/>
  </cols>
  <sheetData>
    <row r="1" spans="1:5" ht="15" customHeight="1" x14ac:dyDescent="0.25">
      <c r="A1" s="242" t="s">
        <v>188</v>
      </c>
    </row>
    <row r="2" spans="1:5" ht="31.5" thickBot="1" x14ac:dyDescent="0.35">
      <c r="A2" s="336"/>
      <c r="B2" s="337">
        <v>2021</v>
      </c>
      <c r="C2" s="337">
        <v>2022</v>
      </c>
      <c r="D2" s="337">
        <v>2023</v>
      </c>
      <c r="E2" s="338" t="s">
        <v>3</v>
      </c>
    </row>
    <row r="3" spans="1:5" ht="15" x14ac:dyDescent="0.25">
      <c r="A3" s="339" t="s">
        <v>94</v>
      </c>
      <c r="B3" s="340">
        <f t="shared" ref="B3:C3" si="0">SUM(B4:B7)</f>
        <v>4284</v>
      </c>
      <c r="C3" s="340">
        <f t="shared" si="0"/>
        <v>3826</v>
      </c>
      <c r="D3" s="340">
        <f>SUM(D4:D7)</f>
        <v>2742</v>
      </c>
      <c r="E3" s="341">
        <f>D3/C3*100-100</f>
        <v>-28.332462101411394</v>
      </c>
    </row>
    <row r="4" spans="1:5" ht="16.5" x14ac:dyDescent="0.3">
      <c r="A4" s="342" t="s">
        <v>189</v>
      </c>
      <c r="B4" s="343">
        <v>4152</v>
      </c>
      <c r="C4" s="343">
        <v>3690</v>
      </c>
      <c r="D4" s="343">
        <v>2620</v>
      </c>
      <c r="E4" s="341">
        <f t="shared" ref="E4:E7" si="1">D4/C4*100-100</f>
        <v>-28.997289972899736</v>
      </c>
    </row>
    <row r="5" spans="1:5" ht="16.5" x14ac:dyDescent="0.3">
      <c r="A5" s="342" t="s">
        <v>190</v>
      </c>
      <c r="B5" s="343">
        <v>113</v>
      </c>
      <c r="C5" s="343">
        <v>132</v>
      </c>
      <c r="D5" s="343">
        <v>120</v>
      </c>
      <c r="E5" s="341">
        <f t="shared" si="1"/>
        <v>-9.0909090909090935</v>
      </c>
    </row>
    <row r="6" spans="1:5" ht="16.5" hidden="1" x14ac:dyDescent="0.3">
      <c r="A6" s="216" t="s">
        <v>191</v>
      </c>
      <c r="B6" s="343">
        <v>0</v>
      </c>
      <c r="C6" s="343"/>
      <c r="D6" s="343"/>
      <c r="E6" s="341" t="e">
        <f t="shared" si="1"/>
        <v>#DIV/0!</v>
      </c>
    </row>
    <row r="7" spans="1:5" ht="17.25" thickBot="1" x14ac:dyDescent="0.35">
      <c r="A7" s="221" t="s">
        <v>192</v>
      </c>
      <c r="B7" s="344">
        <v>19</v>
      </c>
      <c r="C7" s="344">
        <v>4</v>
      </c>
      <c r="D7" s="344">
        <v>2</v>
      </c>
      <c r="E7" s="341">
        <f t="shared" si="1"/>
        <v>-50</v>
      </c>
    </row>
    <row r="8" spans="1:5" x14ac:dyDescent="0.25">
      <c r="A8" s="345" t="s">
        <v>187</v>
      </c>
      <c r="B8" s="227"/>
      <c r="C8" s="227"/>
      <c r="D8" s="227"/>
      <c r="E8" s="346"/>
    </row>
    <row r="12" spans="1:5" ht="15" x14ac:dyDescent="0.3">
      <c r="C12" s="347"/>
      <c r="D12" s="347"/>
    </row>
    <row r="13" spans="1:5" ht="15" x14ac:dyDescent="0.3">
      <c r="C13" s="347"/>
      <c r="D13" s="347"/>
    </row>
    <row r="14" spans="1:5" ht="15" x14ac:dyDescent="0.3">
      <c r="C14" s="347"/>
      <c r="D14" s="347"/>
    </row>
    <row r="15" spans="1:5" ht="15" x14ac:dyDescent="0.3">
      <c r="C15" s="347"/>
      <c r="D15" s="347"/>
    </row>
    <row r="16" spans="1:5" ht="15" x14ac:dyDescent="0.3">
      <c r="C16" s="347"/>
      <c r="D16" s="347"/>
    </row>
    <row r="17" spans="3:4" ht="15" x14ac:dyDescent="0.3">
      <c r="C17" s="347"/>
      <c r="D17" s="347"/>
    </row>
    <row r="18" spans="3:4" ht="15" x14ac:dyDescent="0.3">
      <c r="C18" s="347"/>
      <c r="D18" s="347"/>
    </row>
    <row r="19" spans="3:4" ht="15" x14ac:dyDescent="0.3">
      <c r="C19" s="347"/>
      <c r="D19" s="347"/>
    </row>
    <row r="20" spans="3:4" ht="15" x14ac:dyDescent="0.3">
      <c r="C20" s="347"/>
      <c r="D20" s="347"/>
    </row>
    <row r="21" spans="3:4" ht="15" x14ac:dyDescent="0.3">
      <c r="C21" s="347"/>
      <c r="D21" s="347"/>
    </row>
    <row r="22" spans="3:4" ht="15" x14ac:dyDescent="0.3">
      <c r="C22" s="347"/>
      <c r="D22" s="347"/>
    </row>
    <row r="23" spans="3:4" ht="15" x14ac:dyDescent="0.3">
      <c r="C23" s="347"/>
      <c r="D23" s="347"/>
    </row>
    <row r="24" spans="3:4" ht="15" x14ac:dyDescent="0.3">
      <c r="C24" s="347"/>
      <c r="D24" s="347"/>
    </row>
    <row r="25" spans="3:4" ht="15" x14ac:dyDescent="0.3">
      <c r="C25" s="347"/>
      <c r="D25" s="34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92010-36C8-423C-94CD-10BDE312F296}">
  <dimension ref="A2:L37"/>
  <sheetViews>
    <sheetView topLeftCell="A13" zoomScaleNormal="100" workbookViewId="0">
      <selection activeCell="G11" sqref="G11"/>
    </sheetView>
  </sheetViews>
  <sheetFormatPr defaultColWidth="11.42578125" defaultRowHeight="15.75" x14ac:dyDescent="0.25"/>
  <cols>
    <col min="1" max="2" width="11.42578125" style="112"/>
    <col min="3" max="3" width="20.7109375" style="112" bestFit="1" customWidth="1"/>
    <col min="4" max="4" width="22.5703125" style="112" customWidth="1"/>
    <col min="5" max="5" width="5.85546875" style="112" customWidth="1"/>
    <col min="6" max="7" width="6.5703125" style="112" customWidth="1"/>
    <col min="8" max="8" width="10.28515625" style="112" customWidth="1"/>
    <col min="9" max="16384" width="11.42578125" style="112"/>
  </cols>
  <sheetData>
    <row r="2" spans="1:12" ht="16.5" thickBot="1" x14ac:dyDescent="0.3"/>
    <row r="3" spans="1:12" ht="16.5" x14ac:dyDescent="0.3">
      <c r="A3" s="141"/>
      <c r="B3" s="142"/>
      <c r="C3" s="143" t="s">
        <v>85</v>
      </c>
    </row>
    <row r="4" spans="1:12" x14ac:dyDescent="0.25">
      <c r="A4" s="638">
        <v>2020</v>
      </c>
      <c r="B4" s="134" t="s">
        <v>71</v>
      </c>
      <c r="C4" s="138">
        <v>-7.7130607681591634</v>
      </c>
    </row>
    <row r="5" spans="1:12" x14ac:dyDescent="0.25">
      <c r="A5" s="638"/>
      <c r="B5" s="134" t="s">
        <v>72</v>
      </c>
      <c r="C5" s="138">
        <v>-3</v>
      </c>
    </row>
    <row r="6" spans="1:12" x14ac:dyDescent="0.25">
      <c r="A6" s="638">
        <v>2021</v>
      </c>
      <c r="B6" s="134" t="s">
        <v>73</v>
      </c>
      <c r="C6" s="138">
        <v>0.4</v>
      </c>
    </row>
    <row r="7" spans="1:12" x14ac:dyDescent="0.25">
      <c r="A7" s="638"/>
      <c r="B7" s="134" t="s">
        <v>70</v>
      </c>
      <c r="C7" s="138">
        <v>2.4</v>
      </c>
    </row>
    <row r="8" spans="1:12" x14ac:dyDescent="0.25">
      <c r="A8" s="638"/>
      <c r="B8" s="134" t="s">
        <v>71</v>
      </c>
      <c r="C8" s="138">
        <v>3.2</v>
      </c>
    </row>
    <row r="9" spans="1:12" x14ac:dyDescent="0.25">
      <c r="A9" s="638"/>
      <c r="B9" s="134" t="s">
        <v>72</v>
      </c>
      <c r="C9" s="138">
        <v>1.6</v>
      </c>
    </row>
    <row r="10" spans="1:12" x14ac:dyDescent="0.25">
      <c r="A10" s="638">
        <v>2022</v>
      </c>
      <c r="B10" s="134" t="s">
        <v>73</v>
      </c>
      <c r="C10" s="138">
        <v>4.0013699196939312</v>
      </c>
    </row>
    <row r="11" spans="1:12" x14ac:dyDescent="0.25">
      <c r="A11" s="638"/>
      <c r="B11" s="134" t="s">
        <v>70</v>
      </c>
      <c r="C11" s="138">
        <v>3.287415280729844</v>
      </c>
    </row>
    <row r="12" spans="1:12" x14ac:dyDescent="0.25">
      <c r="A12" s="638"/>
      <c r="B12" s="134" t="s">
        <v>71</v>
      </c>
      <c r="C12" s="138">
        <v>3</v>
      </c>
      <c r="L12" s="115"/>
    </row>
    <row r="13" spans="1:12" x14ac:dyDescent="0.25">
      <c r="A13" s="638"/>
      <c r="B13" s="134" t="s">
        <v>72</v>
      </c>
      <c r="C13" s="138">
        <v>3.7</v>
      </c>
    </row>
    <row r="14" spans="1:12" x14ac:dyDescent="0.25">
      <c r="A14" s="638">
        <v>2023</v>
      </c>
      <c r="B14" s="134" t="s">
        <v>73</v>
      </c>
      <c r="C14" s="138">
        <v>3.2</v>
      </c>
    </row>
    <row r="15" spans="1:12" x14ac:dyDescent="0.25">
      <c r="A15" s="638"/>
      <c r="B15" s="134" t="s">
        <v>70</v>
      </c>
      <c r="C15" s="138">
        <v>4</v>
      </c>
    </row>
    <row r="16" spans="1:12" ht="16.5" thickBot="1" x14ac:dyDescent="0.3">
      <c r="A16" s="639"/>
      <c r="B16" s="139" t="s">
        <v>71</v>
      </c>
      <c r="C16" s="140">
        <v>4.0999999999999996</v>
      </c>
    </row>
    <row r="17" spans="1:12" x14ac:dyDescent="0.25">
      <c r="A17" s="114"/>
      <c r="C17" s="113"/>
    </row>
    <row r="18" spans="1:12" x14ac:dyDescent="0.25">
      <c r="A18" s="114"/>
      <c r="C18" s="113"/>
    </row>
    <row r="19" spans="1:12" ht="16.5" x14ac:dyDescent="0.3">
      <c r="A19" s="82" t="s">
        <v>91</v>
      </c>
      <c r="B19" s="135"/>
      <c r="C19" s="135"/>
      <c r="D19" s="132"/>
      <c r="E19" s="132"/>
      <c r="F19" s="132"/>
      <c r="G19" s="132"/>
      <c r="H19" s="132"/>
      <c r="I19" s="135"/>
      <c r="J19" s="135"/>
      <c r="K19" s="125"/>
      <c r="L19" s="125"/>
    </row>
    <row r="20" spans="1:12" ht="16.5" x14ac:dyDescent="0.3">
      <c r="A20" s="640"/>
      <c r="B20" s="135"/>
      <c r="C20" s="135"/>
      <c r="D20" s="132"/>
      <c r="E20" s="132"/>
      <c r="F20" s="132"/>
      <c r="G20" s="132"/>
      <c r="H20" s="136"/>
      <c r="I20" s="135"/>
      <c r="J20" s="135"/>
      <c r="K20" s="135"/>
      <c r="L20" s="125"/>
    </row>
    <row r="21" spans="1:12" ht="16.5" x14ac:dyDescent="0.3">
      <c r="A21" s="640"/>
      <c r="B21" s="135"/>
      <c r="C21" s="135"/>
      <c r="D21" s="132"/>
      <c r="E21" s="637"/>
      <c r="F21" s="637"/>
      <c r="G21" s="637"/>
      <c r="H21" s="637"/>
      <c r="I21" s="135"/>
      <c r="J21" s="135"/>
      <c r="K21" s="135"/>
      <c r="L21" s="125"/>
    </row>
    <row r="22" spans="1:12" ht="16.5" x14ac:dyDescent="0.3">
      <c r="A22" s="135"/>
      <c r="B22" s="135"/>
      <c r="C22" s="135"/>
      <c r="D22" s="132"/>
      <c r="E22" s="133"/>
      <c r="F22" s="133"/>
      <c r="G22" s="133"/>
      <c r="H22" s="133"/>
      <c r="I22" s="135"/>
      <c r="J22" s="135"/>
      <c r="K22" s="135"/>
      <c r="L22" s="125"/>
    </row>
    <row r="23" spans="1:12" ht="16.5" x14ac:dyDescent="0.3">
      <c r="A23" s="135"/>
      <c r="B23" s="135"/>
      <c r="C23" s="135"/>
      <c r="D23" s="132"/>
      <c r="E23" s="133"/>
      <c r="F23" s="133"/>
      <c r="G23" s="133"/>
      <c r="H23" s="133"/>
      <c r="I23" s="135"/>
      <c r="J23" s="135"/>
      <c r="K23" s="135"/>
      <c r="L23" s="125"/>
    </row>
    <row r="24" spans="1:12" ht="16.5" x14ac:dyDescent="0.3">
      <c r="A24" s="135"/>
      <c r="B24" s="135"/>
      <c r="C24" s="135"/>
      <c r="D24" s="132"/>
      <c r="E24" s="132"/>
      <c r="F24" s="133"/>
      <c r="G24" s="132"/>
      <c r="H24" s="133"/>
      <c r="I24" s="135"/>
      <c r="J24" s="135"/>
      <c r="K24" s="135"/>
      <c r="L24" s="125"/>
    </row>
    <row r="25" spans="1:12" x14ac:dyDescent="0.25">
      <c r="A25" s="135"/>
      <c r="B25" s="135"/>
      <c r="C25" s="135"/>
      <c r="D25" s="137"/>
      <c r="E25" s="135"/>
      <c r="F25" s="135"/>
      <c r="G25" s="135"/>
      <c r="H25" s="135"/>
      <c r="I25" s="135"/>
      <c r="J25" s="135"/>
      <c r="K25" s="135"/>
      <c r="L25" s="125"/>
    </row>
    <row r="26" spans="1:12" x14ac:dyDescent="0.25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25"/>
    </row>
    <row r="27" spans="1:12" x14ac:dyDescent="0.25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25"/>
    </row>
    <row r="28" spans="1:12" x14ac:dyDescent="0.25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25"/>
    </row>
    <row r="29" spans="1:12" x14ac:dyDescent="0.25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25"/>
    </row>
    <row r="30" spans="1:12" x14ac:dyDescent="0.25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</row>
    <row r="31" spans="1:12" x14ac:dyDescent="0.25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</row>
    <row r="32" spans="1:12" x14ac:dyDescent="0.25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</row>
    <row r="37" spans="1:1" x14ac:dyDescent="0.25">
      <c r="A37" s="9" t="s">
        <v>62</v>
      </c>
    </row>
  </sheetData>
  <mergeCells count="6">
    <mergeCell ref="E21:H21"/>
    <mergeCell ref="A4:A5"/>
    <mergeCell ref="A6:A9"/>
    <mergeCell ref="A10:A13"/>
    <mergeCell ref="A14:A16"/>
    <mergeCell ref="A20:A2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080B-30B8-40F3-B42A-B64D8D52C71A}">
  <dimension ref="A1:E9"/>
  <sheetViews>
    <sheetView workbookViewId="0"/>
  </sheetViews>
  <sheetFormatPr defaultRowHeight="15" x14ac:dyDescent="0.25"/>
  <cols>
    <col min="1" max="1" width="18.5703125" bestFit="1" customWidth="1"/>
  </cols>
  <sheetData>
    <row r="1" spans="1:5" x14ac:dyDescent="0.25">
      <c r="A1" s="166" t="s">
        <v>257</v>
      </c>
    </row>
    <row r="2" spans="1:5" ht="30.75" thickBot="1" x14ac:dyDescent="0.3">
      <c r="A2" s="435"/>
      <c r="B2" s="436">
        <v>44440</v>
      </c>
      <c r="C2" s="436">
        <v>44805</v>
      </c>
      <c r="D2" s="436">
        <v>45170</v>
      </c>
      <c r="E2" s="437" t="s">
        <v>3</v>
      </c>
    </row>
    <row r="3" spans="1:5" ht="16.5" x14ac:dyDescent="0.3">
      <c r="A3" s="438"/>
      <c r="B3" s="663" t="s">
        <v>258</v>
      </c>
      <c r="C3" s="663"/>
      <c r="D3" s="663"/>
      <c r="E3" s="439"/>
    </row>
    <row r="4" spans="1:5" ht="16.5" x14ac:dyDescent="0.3">
      <c r="A4" s="440" t="s">
        <v>131</v>
      </c>
      <c r="B4" s="441">
        <v>3.3420000000000001</v>
      </c>
      <c r="C4" s="441">
        <v>147.59700000000001</v>
      </c>
      <c r="D4" s="441">
        <v>270.18700000000001</v>
      </c>
      <c r="E4" s="442">
        <f>(D4/C4-1)*100</f>
        <v>83.057243710915543</v>
      </c>
    </row>
    <row r="5" spans="1:5" ht="16.5" x14ac:dyDescent="0.3">
      <c r="A5" s="440" t="s">
        <v>129</v>
      </c>
      <c r="B5" s="441">
        <v>0.95100000000000007</v>
      </c>
      <c r="C5" s="441">
        <v>10.787000000000001</v>
      </c>
      <c r="D5" s="441">
        <v>14.065999999999999</v>
      </c>
      <c r="E5" s="442">
        <f t="shared" ref="E5:E8" si="0">(D5/C5-1)*100</f>
        <v>30.397700936312198</v>
      </c>
    </row>
    <row r="6" spans="1:5" ht="16.5" x14ac:dyDescent="0.3">
      <c r="A6" s="440" t="s">
        <v>259</v>
      </c>
      <c r="B6" s="441">
        <v>0.48999999999999994</v>
      </c>
      <c r="C6" s="441">
        <v>10.990000000000002</v>
      </c>
      <c r="D6" s="441">
        <v>20.541999999999998</v>
      </c>
      <c r="E6" s="442">
        <f t="shared" si="0"/>
        <v>86.91537761601451</v>
      </c>
    </row>
    <row r="7" spans="1:5" ht="16.5" x14ac:dyDescent="0.3">
      <c r="A7" s="440" t="s">
        <v>260</v>
      </c>
      <c r="B7" s="441">
        <v>1.851</v>
      </c>
      <c r="C7" s="441">
        <v>11.25</v>
      </c>
      <c r="D7" s="441">
        <v>18.242999999999999</v>
      </c>
      <c r="E7" s="442">
        <f t="shared" si="0"/>
        <v>62.16</v>
      </c>
    </row>
    <row r="8" spans="1:5" ht="16.5" x14ac:dyDescent="0.3">
      <c r="A8" s="443" t="s">
        <v>94</v>
      </c>
      <c r="B8" s="444">
        <v>6.6340000000000003</v>
      </c>
      <c r="C8" s="444">
        <v>180.62400000000002</v>
      </c>
      <c r="D8" s="444">
        <v>323.03799999999995</v>
      </c>
      <c r="E8" s="442">
        <f t="shared" si="0"/>
        <v>78.845557622464298</v>
      </c>
    </row>
    <row r="9" spans="1:5" ht="17.25" thickBot="1" x14ac:dyDescent="0.35">
      <c r="A9" s="445" t="s">
        <v>261</v>
      </c>
      <c r="B9" s="446">
        <v>50.376846548085616</v>
      </c>
      <c r="C9" s="446">
        <v>81.715054477810256</v>
      </c>
      <c r="D9" s="446">
        <v>83.639386078418028</v>
      </c>
      <c r="E9" s="446"/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B6A5-E51D-4BC4-A9AB-0C7D57E7FB2F}">
  <dimension ref="A1:F4"/>
  <sheetViews>
    <sheetView workbookViewId="0">
      <selection activeCell="K7" sqref="K7"/>
    </sheetView>
  </sheetViews>
  <sheetFormatPr defaultRowHeight="15" x14ac:dyDescent="0.25"/>
  <cols>
    <col min="1" max="1" width="21.85546875" customWidth="1"/>
    <col min="2" max="2" width="9.85546875" bestFit="1" customWidth="1"/>
    <col min="3" max="3" width="9.28515625" customWidth="1"/>
    <col min="4" max="5" width="9.85546875" bestFit="1" customWidth="1"/>
  </cols>
  <sheetData>
    <row r="1" spans="1:6" ht="17.25" thickBot="1" x14ac:dyDescent="0.35">
      <c r="A1" s="447"/>
      <c r="B1" s="448">
        <v>44075</v>
      </c>
      <c r="C1" s="448">
        <v>44441</v>
      </c>
      <c r="D1" s="448">
        <v>44807</v>
      </c>
      <c r="E1" s="449">
        <v>45173</v>
      </c>
      <c r="F1" s="450"/>
    </row>
    <row r="2" spans="1:6" ht="17.25" thickBot="1" x14ac:dyDescent="0.35">
      <c r="A2" s="451" t="s">
        <v>262</v>
      </c>
      <c r="B2" s="452">
        <v>538140</v>
      </c>
      <c r="C2" s="453">
        <v>0</v>
      </c>
      <c r="D2" s="452">
        <v>429536</v>
      </c>
      <c r="E2" s="454">
        <v>936754</v>
      </c>
      <c r="F2" s="450"/>
    </row>
    <row r="3" spans="1:6" ht="16.5" x14ac:dyDescent="0.3">
      <c r="A3" s="455"/>
      <c r="B3" s="455"/>
      <c r="C3" s="455"/>
      <c r="D3" s="455"/>
      <c r="E3" s="455"/>
      <c r="F3" s="450"/>
    </row>
    <row r="4" spans="1:6" ht="16.5" x14ac:dyDescent="0.3">
      <c r="A4" s="455" t="s">
        <v>263</v>
      </c>
      <c r="B4" s="455"/>
      <c r="C4" s="455"/>
      <c r="D4" s="455"/>
      <c r="E4" s="455"/>
      <c r="F4" s="450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7935-0C03-417B-B213-F78550D4FF52}">
  <dimension ref="A2:E14"/>
  <sheetViews>
    <sheetView workbookViewId="0">
      <selection activeCell="A2" sqref="A2"/>
    </sheetView>
  </sheetViews>
  <sheetFormatPr defaultRowHeight="15" x14ac:dyDescent="0.25"/>
  <cols>
    <col min="1" max="1" width="14.28515625" customWidth="1"/>
  </cols>
  <sheetData>
    <row r="2" spans="1:5" ht="16.5" x14ac:dyDescent="0.3">
      <c r="A2" s="456" t="s">
        <v>264</v>
      </c>
    </row>
    <row r="3" spans="1:5" ht="17.25" thickBot="1" x14ac:dyDescent="0.35">
      <c r="A3" s="457" t="s">
        <v>265</v>
      </c>
      <c r="B3" s="458"/>
      <c r="C3" s="458"/>
      <c r="D3" s="456"/>
    </row>
    <row r="4" spans="1:5" x14ac:dyDescent="0.25">
      <c r="A4" s="459"/>
      <c r="B4" s="664" t="s">
        <v>266</v>
      </c>
      <c r="C4" s="664"/>
      <c r="D4" s="664"/>
      <c r="E4" s="665" t="s">
        <v>267</v>
      </c>
    </row>
    <row r="5" spans="1:5" ht="15.75" thickBot="1" x14ac:dyDescent="0.3">
      <c r="A5" s="460"/>
      <c r="B5" s="461">
        <v>2021</v>
      </c>
      <c r="C5" s="461">
        <v>2022</v>
      </c>
      <c r="D5" s="461">
        <v>2023</v>
      </c>
      <c r="E5" s="666"/>
    </row>
    <row r="6" spans="1:5" ht="16.5" x14ac:dyDescent="0.3">
      <c r="A6" s="462" t="s">
        <v>268</v>
      </c>
      <c r="B6" s="463">
        <v>286.07168649800002</v>
      </c>
      <c r="C6" s="463">
        <v>322.71829100000002</v>
      </c>
      <c r="D6" s="463">
        <v>357.87692199999998</v>
      </c>
      <c r="E6" s="464">
        <f>IF(C6=0,0,D6/C6*100-100)</f>
        <v>10.894526892496458</v>
      </c>
    </row>
    <row r="7" spans="1:5" x14ac:dyDescent="0.25">
      <c r="A7" s="465" t="s">
        <v>269</v>
      </c>
      <c r="B7" s="466">
        <v>113.7746935</v>
      </c>
      <c r="C7" s="466">
        <v>122.46209500000001</v>
      </c>
      <c r="D7" s="466">
        <v>56.056105500000001</v>
      </c>
      <c r="E7" s="467">
        <f t="shared" ref="E7:E13" si="0">IF(C7=0,0,D7/C7*100-100)</f>
        <v>-54.225750016770498</v>
      </c>
    </row>
    <row r="8" spans="1:5" x14ac:dyDescent="0.25">
      <c r="A8" s="465" t="s">
        <v>270</v>
      </c>
      <c r="B8" s="466">
        <v>172.29699299800001</v>
      </c>
      <c r="C8" s="466">
        <v>200.25619599999999</v>
      </c>
      <c r="D8" s="468">
        <v>301.82081649999998</v>
      </c>
      <c r="E8" s="467">
        <f t="shared" si="0"/>
        <v>50.717342348798041</v>
      </c>
    </row>
    <row r="9" spans="1:5" ht="16.5" x14ac:dyDescent="0.3">
      <c r="A9" s="469" t="s">
        <v>271</v>
      </c>
      <c r="B9" s="470">
        <v>107.221405</v>
      </c>
      <c r="C9" s="470">
        <v>93.239769999999993</v>
      </c>
      <c r="D9" s="471">
        <v>97.374976899999993</v>
      </c>
      <c r="E9" s="472">
        <f>IF(C9=0,0,D9/C9*100-100)</f>
        <v>4.4350247753721419</v>
      </c>
    </row>
    <row r="10" spans="1:5" ht="16.5" x14ac:dyDescent="0.3">
      <c r="A10" s="469" t="s">
        <v>272</v>
      </c>
      <c r="B10" s="470">
        <v>4.8588399999999998</v>
      </c>
      <c r="C10" s="470">
        <v>8.4191409999999998</v>
      </c>
      <c r="D10" s="470">
        <v>2.04</v>
      </c>
      <c r="E10" s="472">
        <f t="shared" si="0"/>
        <v>-75.769499524951542</v>
      </c>
    </row>
    <row r="11" spans="1:5" ht="16.5" x14ac:dyDescent="0.3">
      <c r="A11" s="469" t="s">
        <v>273</v>
      </c>
      <c r="B11" s="470">
        <v>80</v>
      </c>
      <c r="C11" s="470">
        <v>297.04000000000002</v>
      </c>
      <c r="D11" s="470">
        <v>0</v>
      </c>
      <c r="E11" s="472">
        <f t="shared" si="0"/>
        <v>-100</v>
      </c>
    </row>
    <row r="12" spans="1:5" ht="16.5" x14ac:dyDescent="0.3">
      <c r="A12" s="469" t="s">
        <v>274</v>
      </c>
      <c r="B12" s="470">
        <v>5.5421309999999995</v>
      </c>
      <c r="C12" s="470">
        <v>1.79</v>
      </c>
      <c r="D12" s="470">
        <v>4.5219750000000003</v>
      </c>
      <c r="E12" s="472">
        <f t="shared" si="0"/>
        <v>152.62430167597768</v>
      </c>
    </row>
    <row r="13" spans="1:5" ht="16.5" x14ac:dyDescent="0.3">
      <c r="A13" s="473" t="s">
        <v>154</v>
      </c>
      <c r="B13" s="474">
        <v>128.06718560000002</v>
      </c>
      <c r="C13" s="474">
        <v>98.664522000000005</v>
      </c>
      <c r="D13" s="474">
        <v>130.00875200000002</v>
      </c>
      <c r="E13" s="472">
        <f t="shared" si="0"/>
        <v>31.76849121105559</v>
      </c>
    </row>
    <row r="14" spans="1:5" ht="15.75" thickBot="1" x14ac:dyDescent="0.3">
      <c r="A14" s="475" t="s">
        <v>154</v>
      </c>
      <c r="B14" s="476">
        <f>SUM(B6,B9,B10,B11,B12,B13)</f>
        <v>611.76124809800001</v>
      </c>
      <c r="C14" s="476">
        <f t="shared" ref="C14:D14" si="1">SUM(C6,C9,C10,C11,C12,C13)</f>
        <v>821.87172400000009</v>
      </c>
      <c r="D14" s="476">
        <f t="shared" si="1"/>
        <v>591.82262590000005</v>
      </c>
      <c r="E14" s="477">
        <f>IF(C14=0,0,D14/C14*100-100)</f>
        <v>-27.990876359678722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7598-DC19-43F2-993D-2FD4A15C80BE}">
  <dimension ref="A1:E12"/>
  <sheetViews>
    <sheetView workbookViewId="0">
      <selection activeCell="B6" sqref="B6"/>
    </sheetView>
  </sheetViews>
  <sheetFormatPr defaultRowHeight="15" x14ac:dyDescent="0.25"/>
  <cols>
    <col min="1" max="1" width="13.85546875" customWidth="1"/>
    <col min="2" max="16" width="9.140625" customWidth="1"/>
  </cols>
  <sheetData>
    <row r="1" spans="1:5" ht="17.25" thickBot="1" x14ac:dyDescent="0.35">
      <c r="A1" s="172" t="s">
        <v>275</v>
      </c>
    </row>
    <row r="2" spans="1:5" ht="15" customHeight="1" x14ac:dyDescent="0.25">
      <c r="A2" s="459"/>
      <c r="B2" s="664" t="s">
        <v>276</v>
      </c>
      <c r="C2" s="664"/>
      <c r="D2" s="664"/>
      <c r="E2" s="665" t="s">
        <v>267</v>
      </c>
    </row>
    <row r="3" spans="1:5" ht="15.75" thickBot="1" x14ac:dyDescent="0.3">
      <c r="A3" s="460"/>
      <c r="B3" s="461">
        <v>2021</v>
      </c>
      <c r="C3" s="461">
        <v>2022</v>
      </c>
      <c r="D3" s="461">
        <v>2023</v>
      </c>
      <c r="E3" s="666"/>
    </row>
    <row r="4" spans="1:5" ht="16.5" x14ac:dyDescent="0.3">
      <c r="A4" s="462" t="s">
        <v>268</v>
      </c>
      <c r="B4" s="478">
        <v>470</v>
      </c>
      <c r="C4" s="478">
        <v>419</v>
      </c>
      <c r="D4" s="478">
        <v>260</v>
      </c>
      <c r="E4" s="464">
        <f>IF(C4=0,0,D4/C4*100-100)</f>
        <v>-37.947494033412887</v>
      </c>
    </row>
    <row r="5" spans="1:5" x14ac:dyDescent="0.25">
      <c r="A5" s="465" t="s">
        <v>269</v>
      </c>
      <c r="B5" s="479">
        <v>309</v>
      </c>
      <c r="C5" s="479">
        <v>273</v>
      </c>
      <c r="D5" s="479">
        <v>135</v>
      </c>
      <c r="E5" s="467">
        <f t="shared" ref="E5:E12" si="0">IF(C5=0,0,D5/C5*100-100)</f>
        <v>-50.549450549450547</v>
      </c>
    </row>
    <row r="6" spans="1:5" x14ac:dyDescent="0.25">
      <c r="A6" s="465" t="s">
        <v>270</v>
      </c>
      <c r="B6" s="479">
        <v>161</v>
      </c>
      <c r="C6" s="479">
        <v>146</v>
      </c>
      <c r="D6" s="480">
        <v>125</v>
      </c>
      <c r="E6" s="467">
        <f t="shared" si="0"/>
        <v>-14.38356164383562</v>
      </c>
    </row>
    <row r="7" spans="1:5" ht="16.5" x14ac:dyDescent="0.3">
      <c r="A7" s="469" t="s">
        <v>271</v>
      </c>
      <c r="B7" s="481">
        <v>70</v>
      </c>
      <c r="C7" s="481">
        <v>75</v>
      </c>
      <c r="D7" s="482">
        <v>60</v>
      </c>
      <c r="E7" s="472">
        <f t="shared" si="0"/>
        <v>-20</v>
      </c>
    </row>
    <row r="8" spans="1:5" ht="16.5" x14ac:dyDescent="0.3">
      <c r="A8" s="469" t="s">
        <v>272</v>
      </c>
      <c r="B8" s="481">
        <v>9</v>
      </c>
      <c r="C8" s="481">
        <v>6</v>
      </c>
      <c r="D8" s="481">
        <v>9</v>
      </c>
      <c r="E8" s="472">
        <f t="shared" si="0"/>
        <v>50</v>
      </c>
    </row>
    <row r="9" spans="1:5" ht="16.5" x14ac:dyDescent="0.3">
      <c r="A9" s="469" t="s">
        <v>273</v>
      </c>
      <c r="B9" s="481">
        <v>1</v>
      </c>
      <c r="C9" s="481">
        <v>4</v>
      </c>
      <c r="D9" s="481">
        <v>0</v>
      </c>
      <c r="E9" s="472">
        <f t="shared" si="0"/>
        <v>-100</v>
      </c>
    </row>
    <row r="10" spans="1:5" ht="16.5" x14ac:dyDescent="0.3">
      <c r="A10" s="469" t="s">
        <v>274</v>
      </c>
      <c r="B10" s="481">
        <v>16</v>
      </c>
      <c r="C10" s="481">
        <v>9</v>
      </c>
      <c r="D10" s="481">
        <v>9</v>
      </c>
      <c r="E10" s="472">
        <f t="shared" si="0"/>
        <v>0</v>
      </c>
    </row>
    <row r="11" spans="1:5" ht="16.5" x14ac:dyDescent="0.3">
      <c r="A11" s="473" t="s">
        <v>154</v>
      </c>
      <c r="B11" s="483">
        <v>399</v>
      </c>
      <c r="C11" s="483">
        <v>312</v>
      </c>
      <c r="D11" s="483">
        <v>210</v>
      </c>
      <c r="E11" s="472">
        <f t="shared" si="0"/>
        <v>-32.692307692307693</v>
      </c>
    </row>
    <row r="12" spans="1:5" ht="15.75" thickBot="1" x14ac:dyDescent="0.3">
      <c r="A12" s="475" t="s">
        <v>94</v>
      </c>
      <c r="B12" s="484">
        <f>SUM(B4,B7,B8,B9,B10,B11)</f>
        <v>965</v>
      </c>
      <c r="C12" s="484">
        <f t="shared" ref="C12:D12" si="1">SUM(C4,C7,C8,C9,C10,C11)</f>
        <v>825</v>
      </c>
      <c r="D12" s="484">
        <f t="shared" si="1"/>
        <v>548</v>
      </c>
      <c r="E12" s="477">
        <f t="shared" si="0"/>
        <v>-33.575757575757578</v>
      </c>
    </row>
  </sheetData>
  <mergeCells count="2">
    <mergeCell ref="B2:D2"/>
    <mergeCell ref="E2:E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9E56-C94A-419A-AD52-C507101919D1}">
  <dimension ref="A1:E12"/>
  <sheetViews>
    <sheetView workbookViewId="0"/>
  </sheetViews>
  <sheetFormatPr defaultRowHeight="15" x14ac:dyDescent="0.25"/>
  <cols>
    <col min="1" max="1" width="14.28515625" customWidth="1"/>
    <col min="2" max="16" width="9.140625" customWidth="1"/>
  </cols>
  <sheetData>
    <row r="1" spans="1:5" ht="17.25" thickBot="1" x14ac:dyDescent="0.35">
      <c r="A1" s="172" t="s">
        <v>277</v>
      </c>
    </row>
    <row r="2" spans="1:5" ht="15" customHeight="1" x14ac:dyDescent="0.25">
      <c r="A2" s="485"/>
      <c r="B2" s="667" t="s">
        <v>278</v>
      </c>
      <c r="C2" s="667"/>
      <c r="D2" s="667"/>
      <c r="E2" s="668" t="s">
        <v>279</v>
      </c>
    </row>
    <row r="3" spans="1:5" ht="15.75" thickBot="1" x14ac:dyDescent="0.3">
      <c r="A3" s="486"/>
      <c r="B3" s="487">
        <v>2021</v>
      </c>
      <c r="C3" s="487">
        <v>2022</v>
      </c>
      <c r="D3" s="487">
        <v>2023</v>
      </c>
      <c r="E3" s="669"/>
    </row>
    <row r="4" spans="1:5" ht="16.5" x14ac:dyDescent="0.3">
      <c r="A4" s="488" t="s">
        <v>268</v>
      </c>
      <c r="B4" s="489">
        <v>248.5959958</v>
      </c>
      <c r="C4" s="489">
        <v>332.01813900000002</v>
      </c>
      <c r="D4" s="489">
        <v>212.57897782999999</v>
      </c>
      <c r="E4" s="490">
        <f>IF(C4=0,0,D4/C4*100-100)</f>
        <v>-35.973685513007482</v>
      </c>
    </row>
    <row r="5" spans="1:5" x14ac:dyDescent="0.25">
      <c r="A5" s="491" t="s">
        <v>269</v>
      </c>
      <c r="B5" s="492">
        <v>88.337962000000005</v>
      </c>
      <c r="C5" s="492">
        <v>161.24548200000001</v>
      </c>
      <c r="D5" s="492">
        <v>76.882696329999987</v>
      </c>
      <c r="E5" s="493">
        <f t="shared" ref="E5:E12" si="0">IF(C5=0,0,D5/C5*100-100)</f>
        <v>-52.319472535670805</v>
      </c>
    </row>
    <row r="6" spans="1:5" x14ac:dyDescent="0.25">
      <c r="A6" s="491" t="s">
        <v>270</v>
      </c>
      <c r="B6" s="492">
        <v>160.25803379999999</v>
      </c>
      <c r="C6" s="492">
        <v>170.77265699999998</v>
      </c>
      <c r="D6" s="492">
        <v>135.6962815</v>
      </c>
      <c r="E6" s="493">
        <f t="shared" si="0"/>
        <v>-20.539807786676292</v>
      </c>
    </row>
    <row r="7" spans="1:5" ht="16.5" x14ac:dyDescent="0.3">
      <c r="A7" s="494" t="s">
        <v>271</v>
      </c>
      <c r="B7" s="495">
        <v>33.643159999999995</v>
      </c>
      <c r="C7" s="495">
        <v>51.906971000000006</v>
      </c>
      <c r="D7" s="495">
        <v>18.256688</v>
      </c>
      <c r="E7" s="496">
        <f t="shared" si="0"/>
        <v>-64.828061340739765</v>
      </c>
    </row>
    <row r="8" spans="1:5" ht="16.5" x14ac:dyDescent="0.3">
      <c r="A8" s="494" t="s">
        <v>272</v>
      </c>
      <c r="B8" s="495">
        <v>16.166</v>
      </c>
      <c r="C8" s="495">
        <v>22.886912000000002</v>
      </c>
      <c r="D8" s="495">
        <v>15.526085</v>
      </c>
      <c r="E8" s="497">
        <f t="shared" si="0"/>
        <v>-32.161730686953319</v>
      </c>
    </row>
    <row r="9" spans="1:5" ht="16.5" x14ac:dyDescent="0.3">
      <c r="A9" s="494" t="s">
        <v>273</v>
      </c>
      <c r="B9" s="495">
        <v>160</v>
      </c>
      <c r="C9" s="495">
        <v>77.000799999999998</v>
      </c>
      <c r="D9" s="495">
        <v>165.184</v>
      </c>
      <c r="E9" s="497">
        <f t="shared" si="0"/>
        <v>114.52244652003617</v>
      </c>
    </row>
    <row r="10" spans="1:5" ht="16.5" x14ac:dyDescent="0.3">
      <c r="A10" s="494" t="s">
        <v>274</v>
      </c>
      <c r="B10" s="495">
        <v>1.9735</v>
      </c>
      <c r="C10" s="495">
        <v>7.75</v>
      </c>
      <c r="D10" s="495">
        <v>0.45</v>
      </c>
      <c r="E10" s="497">
        <f t="shared" si="0"/>
        <v>-94.193548387096769</v>
      </c>
    </row>
    <row r="11" spans="1:5" ht="16.5" x14ac:dyDescent="0.3">
      <c r="A11" s="494" t="s">
        <v>154</v>
      </c>
      <c r="B11" s="495">
        <v>425.36699500000003</v>
      </c>
      <c r="C11" s="495">
        <v>28.912725999999999</v>
      </c>
      <c r="D11" s="495">
        <v>77.960520500000001</v>
      </c>
      <c r="E11" s="497">
        <f t="shared" si="0"/>
        <v>169.64085122931681</v>
      </c>
    </row>
    <row r="12" spans="1:5" ht="15.75" thickBot="1" x14ac:dyDescent="0.3">
      <c r="A12" s="498" t="s">
        <v>94</v>
      </c>
      <c r="B12" s="499">
        <f>SUM(B4,B7,B8,B9,B10,B11)</f>
        <v>885.74565080000002</v>
      </c>
      <c r="C12" s="499">
        <f t="shared" ref="C12:D12" si="1">SUM(C4,C7,C8,C9,C10,C11)</f>
        <v>520.475548</v>
      </c>
      <c r="D12" s="499">
        <f t="shared" si="1"/>
        <v>489.95627132999994</v>
      </c>
      <c r="E12" s="500">
        <f t="shared" si="0"/>
        <v>-5.8637291967460641</v>
      </c>
    </row>
  </sheetData>
  <mergeCells count="2">
    <mergeCell ref="B2:D2"/>
    <mergeCell ref="E2:E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67E6-95C6-420F-9B3D-C92337AA7687}">
  <dimension ref="A1:E12"/>
  <sheetViews>
    <sheetView workbookViewId="0"/>
  </sheetViews>
  <sheetFormatPr defaultRowHeight="15" x14ac:dyDescent="0.25"/>
  <cols>
    <col min="1" max="1" width="14" customWidth="1"/>
    <col min="2" max="16" width="9.140625" customWidth="1"/>
  </cols>
  <sheetData>
    <row r="1" spans="1:5" ht="17.25" thickBot="1" x14ac:dyDescent="0.35">
      <c r="A1" s="172" t="s">
        <v>280</v>
      </c>
    </row>
    <row r="2" spans="1:5" ht="15" customHeight="1" x14ac:dyDescent="0.25">
      <c r="A2" s="485"/>
      <c r="B2" s="667" t="s">
        <v>281</v>
      </c>
      <c r="C2" s="667"/>
      <c r="D2" s="667"/>
      <c r="E2" s="668" t="s">
        <v>282</v>
      </c>
    </row>
    <row r="3" spans="1:5" ht="15.75" thickBot="1" x14ac:dyDescent="0.3">
      <c r="A3" s="486"/>
      <c r="B3" s="487">
        <v>2021</v>
      </c>
      <c r="C3" s="487">
        <v>2022</v>
      </c>
      <c r="D3" s="487">
        <v>2023</v>
      </c>
      <c r="E3" s="669"/>
    </row>
    <row r="4" spans="1:5" ht="16.5" x14ac:dyDescent="0.3">
      <c r="A4" s="488" t="s">
        <v>268</v>
      </c>
      <c r="B4" s="501">
        <v>282</v>
      </c>
      <c r="C4" s="501">
        <v>387</v>
      </c>
      <c r="D4" s="501">
        <v>273</v>
      </c>
      <c r="E4" s="490">
        <f>IF(C4=0,0,D4/C4*100-100)</f>
        <v>-29.457364341085267</v>
      </c>
    </row>
    <row r="5" spans="1:5" x14ac:dyDescent="0.25">
      <c r="A5" s="491" t="s">
        <v>269</v>
      </c>
      <c r="B5" s="502">
        <v>188</v>
      </c>
      <c r="C5" s="502">
        <v>280</v>
      </c>
      <c r="D5" s="502">
        <v>164</v>
      </c>
      <c r="E5" s="493">
        <f t="shared" ref="E5:E12" si="0">IF(C5=0,0,D5/C5*100-100)</f>
        <v>-41.428571428571423</v>
      </c>
    </row>
    <row r="6" spans="1:5" x14ac:dyDescent="0.25">
      <c r="A6" s="491" t="s">
        <v>270</v>
      </c>
      <c r="B6" s="502">
        <v>94</v>
      </c>
      <c r="C6" s="502">
        <v>107</v>
      </c>
      <c r="D6" s="502">
        <v>109</v>
      </c>
      <c r="E6" s="493">
        <f t="shared" si="0"/>
        <v>1.8691588785046775</v>
      </c>
    </row>
    <row r="7" spans="1:5" ht="16.5" x14ac:dyDescent="0.3">
      <c r="A7" s="494" t="s">
        <v>271</v>
      </c>
      <c r="B7" s="503">
        <v>23</v>
      </c>
      <c r="C7" s="503">
        <v>29</v>
      </c>
      <c r="D7" s="503">
        <v>18</v>
      </c>
      <c r="E7" s="496">
        <f t="shared" si="0"/>
        <v>-37.931034482758619</v>
      </c>
    </row>
    <row r="8" spans="1:5" ht="16.5" x14ac:dyDescent="0.3">
      <c r="A8" s="494" t="s">
        <v>272</v>
      </c>
      <c r="B8" s="503">
        <v>10</v>
      </c>
      <c r="C8" s="503">
        <v>15</v>
      </c>
      <c r="D8" s="503">
        <v>8</v>
      </c>
      <c r="E8" s="497">
        <f t="shared" si="0"/>
        <v>-46.666666666666664</v>
      </c>
    </row>
    <row r="9" spans="1:5" ht="16.5" x14ac:dyDescent="0.3">
      <c r="A9" s="494" t="s">
        <v>273</v>
      </c>
      <c r="B9" s="503">
        <v>2</v>
      </c>
      <c r="C9" s="503">
        <v>3</v>
      </c>
      <c r="D9" s="503">
        <v>3</v>
      </c>
      <c r="E9" s="497">
        <f t="shared" si="0"/>
        <v>0</v>
      </c>
    </row>
    <row r="10" spans="1:5" ht="16.5" x14ac:dyDescent="0.3">
      <c r="A10" s="494" t="s">
        <v>274</v>
      </c>
      <c r="B10" s="503">
        <v>9</v>
      </c>
      <c r="C10" s="503">
        <v>2</v>
      </c>
      <c r="D10" s="503">
        <v>3</v>
      </c>
      <c r="E10" s="497">
        <f t="shared" si="0"/>
        <v>50</v>
      </c>
    </row>
    <row r="11" spans="1:5" ht="16.5" x14ac:dyDescent="0.3">
      <c r="A11" s="494" t="s">
        <v>154</v>
      </c>
      <c r="B11" s="503">
        <v>294</v>
      </c>
      <c r="C11" s="503">
        <v>348</v>
      </c>
      <c r="D11" s="503">
        <v>306</v>
      </c>
      <c r="E11" s="497">
        <f t="shared" si="0"/>
        <v>-12.068965517241381</v>
      </c>
    </row>
    <row r="12" spans="1:5" ht="15.75" thickBot="1" x14ac:dyDescent="0.3">
      <c r="A12" s="498" t="s">
        <v>94</v>
      </c>
      <c r="B12" s="504">
        <f>SUM(B4,B7,B8,B9,B10,B11)</f>
        <v>620</v>
      </c>
      <c r="C12" s="504">
        <f t="shared" ref="C12:D12" si="1">SUM(C4,C7,C8,C9,C10,C11)</f>
        <v>784</v>
      </c>
      <c r="D12" s="504">
        <f t="shared" si="1"/>
        <v>611</v>
      </c>
      <c r="E12" s="500">
        <f t="shared" si="0"/>
        <v>-22.066326530612244</v>
      </c>
    </row>
  </sheetData>
  <mergeCells count="2">
    <mergeCell ref="B2:D2"/>
    <mergeCell ref="E2:E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50EF2-06DD-4E4B-9FCB-642200D3B7CB}">
  <dimension ref="A1:F8"/>
  <sheetViews>
    <sheetView workbookViewId="0">
      <selection activeCell="I21" sqref="I21:I22"/>
    </sheetView>
  </sheetViews>
  <sheetFormatPr defaultRowHeight="15" x14ac:dyDescent="0.25"/>
  <cols>
    <col min="1" max="1" width="17.7109375" customWidth="1"/>
  </cols>
  <sheetData>
    <row r="1" spans="1:6" ht="17.25" thickBot="1" x14ac:dyDescent="0.35">
      <c r="A1" s="670" t="s">
        <v>283</v>
      </c>
      <c r="B1" s="670"/>
      <c r="C1" s="670"/>
      <c r="D1" s="670"/>
      <c r="E1" s="670"/>
      <c r="F1" s="670"/>
    </row>
    <row r="2" spans="1:6" ht="15.75" thickBot="1" x14ac:dyDescent="0.3">
      <c r="A2" s="505"/>
      <c r="B2" s="506">
        <v>43709</v>
      </c>
      <c r="C2" s="506">
        <v>44075</v>
      </c>
      <c r="D2" s="506">
        <v>44440</v>
      </c>
      <c r="E2" s="506">
        <v>44805</v>
      </c>
      <c r="F2" s="507">
        <v>45170</v>
      </c>
    </row>
    <row r="3" spans="1:6" ht="15.75" x14ac:dyDescent="0.3">
      <c r="A3" s="508" t="s">
        <v>284</v>
      </c>
      <c r="B3" s="509">
        <v>654.47089217000007</v>
      </c>
      <c r="C3" s="509">
        <v>552.07597253999995</v>
      </c>
      <c r="D3" s="509">
        <v>1145.4100647199998</v>
      </c>
      <c r="E3" s="509">
        <v>1012.29942564</v>
      </c>
      <c r="F3" s="510">
        <v>907.4175727999999</v>
      </c>
    </row>
    <row r="4" spans="1:6" ht="16.5" x14ac:dyDescent="0.3">
      <c r="A4" s="511" t="s">
        <v>285</v>
      </c>
      <c r="B4" s="512">
        <v>611.71239246000005</v>
      </c>
      <c r="C4" s="512">
        <v>526.72711074999995</v>
      </c>
      <c r="D4" s="512">
        <v>1091.7128330599999</v>
      </c>
      <c r="E4" s="512">
        <v>987.59586231999992</v>
      </c>
      <c r="F4" s="513">
        <v>849.28803573999994</v>
      </c>
    </row>
    <row r="5" spans="1:6" ht="17.25" thickBot="1" x14ac:dyDescent="0.35">
      <c r="A5" s="514" t="s">
        <v>286</v>
      </c>
      <c r="B5" s="515">
        <v>42.758499709999995</v>
      </c>
      <c r="C5" s="515">
        <v>25.348861790000001</v>
      </c>
      <c r="D5" s="515">
        <v>53.697231660000007</v>
      </c>
      <c r="E5" s="515">
        <v>24.703563320000001</v>
      </c>
      <c r="F5" s="516">
        <v>58.129537060000004</v>
      </c>
    </row>
    <row r="6" spans="1:6" ht="15.75" x14ac:dyDescent="0.3">
      <c r="A6" s="517"/>
      <c r="B6" s="518"/>
      <c r="C6" s="518"/>
      <c r="D6" s="518"/>
      <c r="E6" s="518"/>
      <c r="F6" s="518"/>
    </row>
    <row r="7" spans="1:6" x14ac:dyDescent="0.25">
      <c r="A7" s="671" t="s">
        <v>287</v>
      </c>
      <c r="B7" s="671"/>
      <c r="C7" s="671"/>
      <c r="D7" s="671"/>
      <c r="E7" s="671"/>
    </row>
    <row r="8" spans="1:6" x14ac:dyDescent="0.25">
      <c r="A8" s="165" t="s">
        <v>288</v>
      </c>
    </row>
  </sheetData>
  <mergeCells count="2">
    <mergeCell ref="A1:F1"/>
    <mergeCell ref="A7:E7"/>
  </mergeCell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F2A3-D1CC-4E7D-8DAA-64D170FD410B}">
  <dimension ref="A1:F5"/>
  <sheetViews>
    <sheetView workbookViewId="0">
      <selection activeCell="A3" sqref="A3"/>
    </sheetView>
  </sheetViews>
  <sheetFormatPr defaultRowHeight="15" x14ac:dyDescent="0.25"/>
  <cols>
    <col min="1" max="1" width="22.140625" customWidth="1"/>
  </cols>
  <sheetData>
    <row r="1" spans="1:6" ht="17.25" thickBot="1" x14ac:dyDescent="0.35">
      <c r="A1" s="670" t="s">
        <v>289</v>
      </c>
      <c r="B1" s="670"/>
      <c r="C1" s="670"/>
      <c r="D1" s="670"/>
      <c r="E1" s="670"/>
      <c r="F1" s="670"/>
    </row>
    <row r="2" spans="1:6" ht="15.75" thickBot="1" x14ac:dyDescent="0.3">
      <c r="A2" s="505"/>
      <c r="B2" s="506">
        <v>43709</v>
      </c>
      <c r="C2" s="506">
        <v>44075</v>
      </c>
      <c r="D2" s="506">
        <v>44440</v>
      </c>
      <c r="E2" s="506">
        <v>44805</v>
      </c>
      <c r="F2" s="507">
        <v>45170</v>
      </c>
    </row>
    <row r="3" spans="1:6" ht="15.75" x14ac:dyDescent="0.3">
      <c r="A3" s="508" t="s">
        <v>290</v>
      </c>
      <c r="B3" s="519">
        <v>1606</v>
      </c>
      <c r="C3" s="519">
        <v>1457</v>
      </c>
      <c r="D3" s="519">
        <v>2597</v>
      </c>
      <c r="E3" s="519">
        <v>2189</v>
      </c>
      <c r="F3" s="520">
        <v>1926</v>
      </c>
    </row>
    <row r="4" spans="1:6" ht="16.5" x14ac:dyDescent="0.3">
      <c r="A4" s="511" t="s">
        <v>291</v>
      </c>
      <c r="B4" s="521">
        <v>1447</v>
      </c>
      <c r="C4" s="521">
        <v>1358</v>
      </c>
      <c r="D4" s="521">
        <v>2421</v>
      </c>
      <c r="E4" s="521">
        <v>2065</v>
      </c>
      <c r="F4" s="522">
        <v>1760</v>
      </c>
    </row>
    <row r="5" spans="1:6" ht="17.25" thickBot="1" x14ac:dyDescent="0.35">
      <c r="A5" s="514" t="s">
        <v>286</v>
      </c>
      <c r="B5" s="523">
        <v>159</v>
      </c>
      <c r="C5" s="523">
        <v>99</v>
      </c>
      <c r="D5" s="523">
        <v>176</v>
      </c>
      <c r="E5" s="523">
        <v>124</v>
      </c>
      <c r="F5" s="524">
        <v>166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21C4E-C91B-41A1-A8D3-27B1645E470D}">
  <dimension ref="A1:E18"/>
  <sheetViews>
    <sheetView workbookViewId="0">
      <selection activeCell="F13" sqref="F13"/>
    </sheetView>
  </sheetViews>
  <sheetFormatPr defaultRowHeight="15" x14ac:dyDescent="0.25"/>
  <cols>
    <col min="1" max="1" width="24.42578125" bestFit="1" customWidth="1"/>
    <col min="2" max="2" width="9.140625" customWidth="1"/>
  </cols>
  <sheetData>
    <row r="1" spans="1:5" ht="16.5" x14ac:dyDescent="0.3">
      <c r="A1" s="172"/>
    </row>
    <row r="2" spans="1:5" ht="16.5" x14ac:dyDescent="0.3">
      <c r="A2" s="172" t="s">
        <v>292</v>
      </c>
    </row>
    <row r="3" spans="1:5" ht="16.5" x14ac:dyDescent="0.3">
      <c r="A3" s="525"/>
      <c r="B3" s="526"/>
      <c r="C3" s="526"/>
      <c r="D3" s="526"/>
      <c r="E3" s="527" t="s">
        <v>137</v>
      </c>
    </row>
    <row r="4" spans="1:5" ht="17.25" thickBot="1" x14ac:dyDescent="0.35">
      <c r="A4" s="528" t="s">
        <v>172</v>
      </c>
      <c r="B4" s="529">
        <v>44440</v>
      </c>
      <c r="C4" s="529">
        <v>44805</v>
      </c>
      <c r="D4" s="529">
        <v>45170</v>
      </c>
      <c r="E4" s="530" t="s">
        <v>119</v>
      </c>
    </row>
    <row r="5" spans="1:5" ht="16.5" x14ac:dyDescent="0.3">
      <c r="A5" s="531" t="s">
        <v>293</v>
      </c>
      <c r="B5" s="532"/>
      <c r="C5" s="532"/>
      <c r="D5" s="532"/>
      <c r="E5" s="533"/>
    </row>
    <row r="6" spans="1:5" ht="16.5" x14ac:dyDescent="0.3">
      <c r="A6" s="534" t="s">
        <v>294</v>
      </c>
      <c r="B6" s="535">
        <v>1880.2</v>
      </c>
      <c r="C6" s="535">
        <v>1937.1</v>
      </c>
      <c r="D6" s="535">
        <v>2129.3000000000002</v>
      </c>
      <c r="E6" s="536">
        <f>(D6/C6-1)*100</f>
        <v>9.9220484229002324</v>
      </c>
    </row>
    <row r="7" spans="1:5" ht="16.5" x14ac:dyDescent="0.3">
      <c r="A7" s="534" t="s">
        <v>295</v>
      </c>
      <c r="B7" s="535">
        <v>1502.7</v>
      </c>
      <c r="C7" s="535">
        <v>1573</v>
      </c>
      <c r="D7" s="535">
        <v>1766.2</v>
      </c>
      <c r="E7" s="536">
        <f t="shared" ref="E7:E18" si="0">(D7/C7-1)*100</f>
        <v>12.282263191354104</v>
      </c>
    </row>
    <row r="8" spans="1:5" ht="16.5" x14ac:dyDescent="0.3">
      <c r="A8" s="534"/>
      <c r="B8" s="535"/>
      <c r="C8" s="535"/>
      <c r="D8" s="535"/>
      <c r="E8" s="536"/>
    </row>
    <row r="9" spans="1:5" ht="16.5" x14ac:dyDescent="0.3">
      <c r="A9" s="537" t="s">
        <v>296</v>
      </c>
      <c r="B9" s="535"/>
      <c r="C9" s="535"/>
      <c r="D9" s="535"/>
      <c r="E9" s="536"/>
    </row>
    <row r="10" spans="1:5" ht="16.5" x14ac:dyDescent="0.3">
      <c r="A10" s="538" t="s">
        <v>297</v>
      </c>
      <c r="B10" s="535">
        <v>499.1</v>
      </c>
      <c r="C10" s="535">
        <v>509.2</v>
      </c>
      <c r="D10" s="535">
        <v>550.79999999999995</v>
      </c>
      <c r="E10" s="536">
        <f t="shared" si="0"/>
        <v>8.1696779261586805</v>
      </c>
    </row>
    <row r="11" spans="1:5" ht="16.5" x14ac:dyDescent="0.3">
      <c r="A11" s="534" t="s">
        <v>298</v>
      </c>
      <c r="B11" s="539">
        <v>494.50599999999997</v>
      </c>
      <c r="C11" s="539">
        <v>504.64879000000002</v>
      </c>
      <c r="D11" s="539">
        <v>547.28174200000001</v>
      </c>
      <c r="E11" s="536">
        <f t="shared" si="0"/>
        <v>8.4480440347434396</v>
      </c>
    </row>
    <row r="12" spans="1:5" ht="16.5" x14ac:dyDescent="0.3">
      <c r="A12" s="540" t="s">
        <v>268</v>
      </c>
      <c r="B12" s="539">
        <v>270.92099999999999</v>
      </c>
      <c r="C12" s="539">
        <v>273.59288199999997</v>
      </c>
      <c r="D12" s="539">
        <v>299.55683299999998</v>
      </c>
      <c r="E12" s="536">
        <f t="shared" si="0"/>
        <v>9.4899950650031872</v>
      </c>
    </row>
    <row r="13" spans="1:5" ht="16.5" x14ac:dyDescent="0.3">
      <c r="A13" s="540" t="s">
        <v>299</v>
      </c>
      <c r="B13" s="539">
        <v>219.80600000000001</v>
      </c>
      <c r="C13" s="539">
        <v>227.49974800000001</v>
      </c>
      <c r="D13" s="539">
        <v>244.05070000000001</v>
      </c>
      <c r="E13" s="536">
        <f t="shared" si="0"/>
        <v>7.2751517948934197</v>
      </c>
    </row>
    <row r="14" spans="1:5" ht="16.5" x14ac:dyDescent="0.3">
      <c r="A14" s="540" t="s">
        <v>300</v>
      </c>
      <c r="B14" s="539">
        <v>3.7789999999999999</v>
      </c>
      <c r="C14" s="539">
        <v>3.5561600000000002</v>
      </c>
      <c r="D14" s="539">
        <v>3.6747890000000001</v>
      </c>
      <c r="E14" s="536">
        <f t="shared" si="0"/>
        <v>3.335873526500488</v>
      </c>
    </row>
    <row r="15" spans="1:5" ht="16.5" x14ac:dyDescent="0.3">
      <c r="A15" s="534"/>
      <c r="B15" s="541"/>
      <c r="C15" s="541"/>
      <c r="D15" s="541"/>
      <c r="E15" s="536"/>
    </row>
    <row r="16" spans="1:5" ht="16.5" x14ac:dyDescent="0.3">
      <c r="A16" s="542" t="s">
        <v>301</v>
      </c>
      <c r="B16" s="543">
        <v>31964</v>
      </c>
      <c r="C16" s="543">
        <v>32865</v>
      </c>
      <c r="D16" s="543">
        <v>33503</v>
      </c>
      <c r="E16" s="536">
        <f t="shared" si="0"/>
        <v>1.9412749125209183</v>
      </c>
    </row>
    <row r="17" spans="1:5" ht="16.5" x14ac:dyDescent="0.3">
      <c r="A17" s="540" t="s">
        <v>302</v>
      </c>
      <c r="B17" s="544">
        <v>27355</v>
      </c>
      <c r="C17" s="544">
        <v>28196</v>
      </c>
      <c r="D17" s="544">
        <v>28784</v>
      </c>
      <c r="E17" s="536">
        <f t="shared" si="0"/>
        <v>2.0854021847070525</v>
      </c>
    </row>
    <row r="18" spans="1:5" ht="17.25" thickBot="1" x14ac:dyDescent="0.35">
      <c r="A18" s="545" t="s">
        <v>271</v>
      </c>
      <c r="B18" s="546">
        <v>4609</v>
      </c>
      <c r="C18" s="546">
        <v>4369</v>
      </c>
      <c r="D18" s="546">
        <v>4709</v>
      </c>
      <c r="E18" s="547">
        <f t="shared" si="0"/>
        <v>7.7821011673151697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9EC4B-43B2-4EDB-80A3-68701796A52B}">
  <dimension ref="A1:N1618"/>
  <sheetViews>
    <sheetView zoomScaleNormal="100" workbookViewId="0">
      <selection activeCell="P31" sqref="P31"/>
    </sheetView>
  </sheetViews>
  <sheetFormatPr defaultRowHeight="15" x14ac:dyDescent="0.25"/>
  <cols>
    <col min="1" max="1" width="37.42578125" customWidth="1"/>
    <col min="2" max="2" width="10" bestFit="1" customWidth="1"/>
    <col min="3" max="7" width="7.7109375" bestFit="1" customWidth="1"/>
    <col min="8" max="9" width="11" bestFit="1" customWidth="1"/>
    <col min="10" max="10" width="12.5703125" customWidth="1"/>
    <col min="11" max="11" width="10.85546875" customWidth="1"/>
    <col min="12" max="12" width="16" customWidth="1"/>
    <col min="13" max="13" width="12.7109375" customWidth="1"/>
  </cols>
  <sheetData>
    <row r="1" spans="1:14" ht="16.5" customHeight="1" x14ac:dyDescent="0.3">
      <c r="A1" s="200" t="s">
        <v>303</v>
      </c>
      <c r="B1" s="200"/>
      <c r="C1" s="200"/>
      <c r="D1" s="200"/>
      <c r="E1" s="200"/>
      <c r="F1" s="201"/>
      <c r="G1" s="172"/>
      <c r="H1" s="172"/>
      <c r="J1" s="172"/>
      <c r="K1" s="167"/>
      <c r="L1" s="196"/>
      <c r="M1" s="172"/>
      <c r="N1" s="172"/>
    </row>
    <row r="2" spans="1:14" ht="16.5" x14ac:dyDescent="0.3">
      <c r="A2" s="172"/>
      <c r="B2" s="172"/>
      <c r="C2" s="172"/>
      <c r="D2" s="172"/>
      <c r="E2" s="172"/>
      <c r="F2" s="172"/>
      <c r="G2" s="172"/>
      <c r="H2" s="172"/>
      <c r="J2" s="172"/>
      <c r="K2" s="167"/>
      <c r="L2" s="548"/>
      <c r="M2" s="172"/>
      <c r="N2" s="172"/>
    </row>
    <row r="3" spans="1:14" ht="16.5" x14ac:dyDescent="0.3">
      <c r="A3" s="172"/>
      <c r="B3" s="172"/>
      <c r="C3" s="172"/>
      <c r="D3" s="172"/>
      <c r="E3" s="172"/>
      <c r="F3" s="172"/>
      <c r="G3" s="172"/>
      <c r="H3" s="172"/>
      <c r="J3" s="172"/>
      <c r="K3" s="167"/>
      <c r="L3" s="548"/>
      <c r="M3" s="172"/>
      <c r="N3" s="172"/>
    </row>
    <row r="4" spans="1:14" ht="16.5" x14ac:dyDescent="0.3">
      <c r="A4" s="172"/>
      <c r="B4" s="172"/>
      <c r="C4" s="172"/>
      <c r="D4" s="172"/>
      <c r="E4" s="172"/>
      <c r="F4" s="172"/>
      <c r="G4" s="172"/>
      <c r="H4" s="172"/>
      <c r="J4" s="172"/>
      <c r="K4" s="167"/>
      <c r="L4" s="548"/>
      <c r="M4" s="172"/>
      <c r="N4" s="172"/>
    </row>
    <row r="5" spans="1:14" ht="16.5" customHeight="1" x14ac:dyDescent="0.3">
      <c r="A5" s="172"/>
      <c r="B5" s="172"/>
      <c r="C5" s="172"/>
      <c r="D5" s="172"/>
      <c r="E5" s="172"/>
      <c r="F5" s="172"/>
      <c r="G5" s="172"/>
      <c r="H5" s="172"/>
      <c r="J5" s="172"/>
      <c r="K5" s="167"/>
      <c r="L5" s="548"/>
      <c r="M5" s="172"/>
      <c r="N5" s="172"/>
    </row>
    <row r="6" spans="1:14" ht="16.5" customHeight="1" x14ac:dyDescent="0.3">
      <c r="A6" s="172"/>
      <c r="B6" s="172"/>
      <c r="C6" s="172"/>
      <c r="D6" s="172"/>
      <c r="E6" s="172"/>
      <c r="F6" s="172"/>
      <c r="G6" s="172"/>
      <c r="H6" s="172"/>
      <c r="J6" s="172"/>
      <c r="K6" s="167"/>
      <c r="L6" s="548"/>
      <c r="M6" s="172"/>
      <c r="N6" s="172"/>
    </row>
    <row r="7" spans="1:14" ht="16.5" customHeight="1" x14ac:dyDescent="0.3">
      <c r="A7" s="172"/>
      <c r="B7" s="172"/>
      <c r="C7" s="172"/>
      <c r="D7" s="172"/>
      <c r="E7" s="172"/>
      <c r="F7" s="172"/>
      <c r="G7" s="172"/>
      <c r="H7" s="172"/>
      <c r="J7" s="172"/>
      <c r="K7" s="167"/>
      <c r="L7" s="549"/>
      <c r="M7" s="172"/>
      <c r="N7" s="172"/>
    </row>
    <row r="8" spans="1:14" ht="16.5" customHeight="1" x14ac:dyDescent="0.3">
      <c r="A8" s="172"/>
      <c r="B8" s="172"/>
      <c r="C8" s="172"/>
      <c r="D8" s="172"/>
      <c r="E8" s="172"/>
      <c r="F8" s="172"/>
      <c r="G8" s="172"/>
      <c r="H8" s="172"/>
      <c r="J8" s="172"/>
      <c r="M8" s="172"/>
      <c r="N8" s="172"/>
    </row>
    <row r="9" spans="1:14" ht="33.75" customHeight="1" x14ac:dyDescent="0.3">
      <c r="A9" s="172"/>
      <c r="B9" s="172"/>
      <c r="C9" s="172"/>
      <c r="D9" s="172"/>
      <c r="E9" s="172"/>
      <c r="F9" s="172"/>
      <c r="G9" s="172"/>
      <c r="H9" s="172"/>
      <c r="J9" s="550"/>
      <c r="K9" s="3"/>
      <c r="M9" s="172"/>
      <c r="N9" s="172"/>
    </row>
    <row r="10" spans="1:14" ht="16.5" customHeight="1" x14ac:dyDescent="0.3">
      <c r="A10" s="172"/>
      <c r="B10" s="172"/>
      <c r="C10" s="172"/>
      <c r="D10" s="172"/>
      <c r="E10" s="172"/>
      <c r="F10" s="172"/>
      <c r="G10" s="172"/>
      <c r="H10" s="172"/>
      <c r="J10" s="550"/>
      <c r="K10" s="3"/>
      <c r="M10" s="172"/>
      <c r="N10" s="172"/>
    </row>
    <row r="11" spans="1:14" ht="16.5" customHeight="1" x14ac:dyDescent="0.3">
      <c r="A11" s="172"/>
      <c r="B11" s="172"/>
      <c r="C11" s="172"/>
      <c r="D11" s="172"/>
      <c r="E11" s="172"/>
      <c r="F11" s="172"/>
      <c r="G11" s="172"/>
      <c r="H11" s="172"/>
      <c r="J11" s="551"/>
      <c r="K11" s="551"/>
      <c r="L11" s="172"/>
      <c r="M11" s="172"/>
      <c r="N11" s="172"/>
    </row>
    <row r="12" spans="1:14" ht="16.5" customHeight="1" x14ac:dyDescent="0.3">
      <c r="A12" s="172"/>
      <c r="B12" s="172"/>
      <c r="C12" s="172"/>
      <c r="D12" s="172"/>
      <c r="E12" s="172"/>
      <c r="F12" s="172"/>
      <c r="G12" s="172"/>
      <c r="H12" s="172"/>
      <c r="J12" s="672"/>
      <c r="K12" s="672"/>
      <c r="L12" s="172"/>
      <c r="M12" s="172"/>
      <c r="N12" s="172"/>
    </row>
    <row r="13" spans="1:14" ht="16.5" customHeight="1" x14ac:dyDescent="0.3">
      <c r="A13" s="552">
        <v>2018</v>
      </c>
      <c r="B13" s="552">
        <v>2019</v>
      </c>
      <c r="C13" s="552">
        <v>2020</v>
      </c>
      <c r="D13" s="552">
        <v>2021</v>
      </c>
      <c r="E13" s="552">
        <v>2022</v>
      </c>
      <c r="F13" s="552">
        <v>2023</v>
      </c>
      <c r="G13" s="172"/>
      <c r="H13" s="172"/>
      <c r="J13" s="553"/>
      <c r="K13" s="553"/>
      <c r="L13" s="172"/>
      <c r="M13" s="172"/>
      <c r="N13" s="172"/>
    </row>
    <row r="14" spans="1:14" ht="16.5" x14ac:dyDescent="0.3">
      <c r="A14" s="9" t="s">
        <v>304</v>
      </c>
      <c r="B14" s="172"/>
      <c r="C14" s="172"/>
      <c r="D14" s="172"/>
      <c r="E14" s="172"/>
      <c r="F14" s="172"/>
      <c r="G14" s="172"/>
      <c r="H14" s="172"/>
      <c r="J14" s="550"/>
      <c r="K14" s="550"/>
      <c r="L14" s="172"/>
      <c r="M14" s="172"/>
      <c r="N14" s="172"/>
    </row>
    <row r="15" spans="1:14" ht="16.5" customHeight="1" x14ac:dyDescent="0.3">
      <c r="A15" s="554"/>
      <c r="B15" s="554"/>
      <c r="C15" s="554"/>
      <c r="D15" s="554"/>
      <c r="E15" s="554"/>
      <c r="F15" s="554"/>
      <c r="G15" s="172"/>
      <c r="H15" s="172"/>
      <c r="J15" s="550"/>
      <c r="K15" s="550"/>
      <c r="L15" s="172"/>
      <c r="M15" s="172"/>
      <c r="N15" s="172"/>
    </row>
    <row r="16" spans="1:14" s="555" customFormat="1" ht="16.5" customHeight="1" x14ac:dyDescent="0.25">
      <c r="J16" s="556"/>
      <c r="K16" s="556"/>
    </row>
    <row r="17" spans="1:9" s="555" customFormat="1" ht="15" customHeight="1" x14ac:dyDescent="0.3">
      <c r="I17" s="557"/>
    </row>
    <row r="18" spans="1:9" s="555" customFormat="1" ht="15" customHeight="1" thickBot="1" x14ac:dyDescent="0.35">
      <c r="A18" s="558"/>
      <c r="B18" s="559">
        <v>43344</v>
      </c>
      <c r="C18" s="559">
        <v>43709</v>
      </c>
      <c r="D18" s="559">
        <v>44075</v>
      </c>
      <c r="E18" s="559">
        <v>44440</v>
      </c>
      <c r="F18" s="559">
        <v>44805</v>
      </c>
      <c r="G18" s="559">
        <v>45170</v>
      </c>
    </row>
    <row r="19" spans="1:9" s="555" customFormat="1" ht="15" customHeight="1" x14ac:dyDescent="0.25">
      <c r="A19" s="560" t="s">
        <v>305</v>
      </c>
      <c r="B19" s="561">
        <v>151.71299999999997</v>
      </c>
      <c r="C19" s="561">
        <v>135.68200000000013</v>
      </c>
      <c r="D19" s="561">
        <v>13.096386370000118</v>
      </c>
      <c r="E19" s="561">
        <v>61.8766827500001</v>
      </c>
      <c r="F19" s="561">
        <v>66.563247030000184</v>
      </c>
      <c r="G19" s="561">
        <v>72.337158889999955</v>
      </c>
    </row>
    <row r="20" spans="1:9" s="555" customFormat="1" ht="15" customHeight="1" x14ac:dyDescent="0.25"/>
    <row r="21" spans="1:9" s="555" customFormat="1" ht="15" customHeight="1" x14ac:dyDescent="0.25"/>
    <row r="22" spans="1:9" s="555" customFormat="1" ht="15" customHeight="1" x14ac:dyDescent="0.25"/>
    <row r="23" spans="1:9" s="555" customFormat="1" ht="15" customHeight="1" x14ac:dyDescent="0.25"/>
    <row r="24" spans="1:9" s="555" customFormat="1" ht="15" customHeight="1" x14ac:dyDescent="0.25"/>
    <row r="25" spans="1:9" s="555" customFormat="1" ht="15" customHeight="1" x14ac:dyDescent="0.25"/>
    <row r="26" spans="1:9" s="555" customFormat="1" ht="15" customHeight="1" x14ac:dyDescent="0.25"/>
    <row r="27" spans="1:9" s="555" customFormat="1" ht="15" customHeight="1" x14ac:dyDescent="0.25"/>
    <row r="28" spans="1:9" s="555" customFormat="1" ht="15" customHeight="1" x14ac:dyDescent="0.25"/>
    <row r="29" spans="1:9" s="555" customFormat="1" ht="15" customHeight="1" x14ac:dyDescent="0.25"/>
    <row r="30" spans="1:9" s="555" customFormat="1" ht="15" customHeight="1" x14ac:dyDescent="0.25"/>
    <row r="31" spans="1:9" s="555" customFormat="1" ht="15" customHeight="1" x14ac:dyDescent="0.25"/>
    <row r="32" spans="1:9" s="555" customFormat="1" ht="15" customHeight="1" x14ac:dyDescent="0.25"/>
    <row r="33" s="555" customFormat="1" ht="15" customHeight="1" x14ac:dyDescent="0.25"/>
    <row r="34" s="555" customFormat="1" ht="15" customHeight="1" x14ac:dyDescent="0.25"/>
    <row r="35" s="555" customFormat="1" ht="15" customHeight="1" x14ac:dyDescent="0.25"/>
    <row r="36" s="555" customFormat="1" ht="15" customHeight="1" x14ac:dyDescent="0.25"/>
    <row r="37" s="555" customFormat="1" ht="15" customHeight="1" x14ac:dyDescent="0.25"/>
    <row r="38" s="555" customFormat="1" ht="15" customHeight="1" x14ac:dyDescent="0.25"/>
    <row r="39" s="555" customFormat="1" ht="15" customHeight="1" x14ac:dyDescent="0.25"/>
    <row r="40" s="555" customFormat="1" ht="15" customHeight="1" x14ac:dyDescent="0.25"/>
    <row r="41" s="555" customFormat="1" ht="15" customHeight="1" x14ac:dyDescent="0.25"/>
    <row r="42" s="555" customFormat="1" ht="15" customHeight="1" x14ac:dyDescent="0.25"/>
    <row r="43" s="555" customFormat="1" ht="15" customHeight="1" x14ac:dyDescent="0.25"/>
    <row r="44" s="555" customFormat="1" ht="15" customHeight="1" x14ac:dyDescent="0.25"/>
    <row r="45" s="555" customFormat="1" ht="15" customHeight="1" x14ac:dyDescent="0.25"/>
    <row r="46" s="555" customFormat="1" ht="15" customHeight="1" x14ac:dyDescent="0.25"/>
    <row r="47" s="555" customFormat="1" ht="15" customHeight="1" x14ac:dyDescent="0.25"/>
    <row r="48" s="555" customFormat="1" ht="15" customHeight="1" x14ac:dyDescent="0.25"/>
    <row r="49" s="555" customFormat="1" ht="15" customHeight="1" x14ac:dyDescent="0.25"/>
    <row r="50" s="555" customFormat="1" ht="15" customHeight="1" x14ac:dyDescent="0.25"/>
    <row r="51" s="555" customFormat="1" ht="15" customHeight="1" x14ac:dyDescent="0.25"/>
    <row r="52" s="555" customFormat="1" ht="15" customHeight="1" x14ac:dyDescent="0.25"/>
    <row r="53" s="555" customFormat="1" ht="15" customHeight="1" x14ac:dyDescent="0.25"/>
    <row r="54" s="555" customFormat="1" ht="15" customHeight="1" x14ac:dyDescent="0.25"/>
    <row r="55" s="555" customFormat="1" ht="15" customHeight="1" x14ac:dyDescent="0.25"/>
    <row r="56" s="555" customFormat="1" ht="15" customHeight="1" x14ac:dyDescent="0.25"/>
    <row r="57" s="555" customFormat="1" ht="15" customHeight="1" x14ac:dyDescent="0.25"/>
    <row r="58" s="555" customFormat="1" ht="15" customHeight="1" x14ac:dyDescent="0.25"/>
    <row r="59" s="555" customFormat="1" ht="15" customHeight="1" x14ac:dyDescent="0.25"/>
    <row r="60" s="555" customFormat="1" ht="15" customHeight="1" x14ac:dyDescent="0.25"/>
    <row r="61" s="555" customFormat="1" ht="15" customHeight="1" x14ac:dyDescent="0.25"/>
    <row r="62" s="555" customFormat="1" ht="15" customHeight="1" x14ac:dyDescent="0.25"/>
    <row r="63" s="555" customFormat="1" ht="15" customHeight="1" x14ac:dyDescent="0.25"/>
    <row r="64" s="555" customFormat="1" ht="15" customHeight="1" x14ac:dyDescent="0.25"/>
    <row r="65" s="555" customFormat="1" ht="15" customHeight="1" x14ac:dyDescent="0.25"/>
    <row r="66" s="555" customFormat="1" ht="15" customHeight="1" x14ac:dyDescent="0.25"/>
    <row r="67" s="555" customFormat="1" ht="15" customHeight="1" x14ac:dyDescent="0.25"/>
    <row r="68" s="555" customFormat="1" ht="15" customHeight="1" x14ac:dyDescent="0.25"/>
    <row r="69" s="555" customFormat="1" ht="15" customHeight="1" x14ac:dyDescent="0.25"/>
    <row r="70" s="555" customFormat="1" ht="15" customHeight="1" x14ac:dyDescent="0.25"/>
    <row r="71" s="555" customFormat="1" ht="15" customHeight="1" x14ac:dyDescent="0.25"/>
    <row r="72" s="555" customFormat="1" ht="15" customHeight="1" x14ac:dyDescent="0.25"/>
    <row r="73" s="555" customFormat="1" ht="15" customHeight="1" x14ac:dyDescent="0.25"/>
    <row r="74" s="555" customFormat="1" ht="15" customHeight="1" x14ac:dyDescent="0.25"/>
    <row r="75" s="555" customFormat="1" ht="15" customHeight="1" x14ac:dyDescent="0.25"/>
    <row r="76" s="555" customFormat="1" ht="15" customHeight="1" x14ac:dyDescent="0.25"/>
    <row r="77" s="555" customFormat="1" ht="15" customHeight="1" x14ac:dyDescent="0.25"/>
    <row r="78" s="555" customFormat="1" ht="15" customHeight="1" x14ac:dyDescent="0.25"/>
    <row r="79" s="555" customFormat="1" ht="15" customHeight="1" x14ac:dyDescent="0.25"/>
    <row r="80" s="555" customFormat="1" ht="15" customHeight="1" x14ac:dyDescent="0.25"/>
    <row r="81" s="555" customFormat="1" ht="15" customHeight="1" x14ac:dyDescent="0.25"/>
    <row r="82" s="555" customFormat="1" ht="15" customHeight="1" x14ac:dyDescent="0.25"/>
    <row r="83" s="555" customFormat="1" ht="15" customHeight="1" x14ac:dyDescent="0.25"/>
    <row r="84" s="555" customFormat="1" ht="15" customHeight="1" x14ac:dyDescent="0.25"/>
    <row r="85" s="555" customFormat="1" ht="15" customHeight="1" x14ac:dyDescent="0.25"/>
    <row r="86" s="555" customFormat="1" ht="15" customHeight="1" x14ac:dyDescent="0.25"/>
    <row r="87" s="555" customFormat="1" ht="15" customHeight="1" x14ac:dyDescent="0.25"/>
    <row r="88" s="555" customFormat="1" ht="15" customHeight="1" x14ac:dyDescent="0.25"/>
    <row r="89" s="555" customFormat="1" ht="15" customHeight="1" x14ac:dyDescent="0.25"/>
    <row r="90" s="555" customFormat="1" ht="15" customHeight="1" x14ac:dyDescent="0.25"/>
    <row r="91" s="555" customFormat="1" ht="15" customHeight="1" x14ac:dyDescent="0.25"/>
    <row r="92" s="555" customFormat="1" ht="15" customHeight="1" x14ac:dyDescent="0.25"/>
    <row r="93" s="555" customFormat="1" ht="15" customHeight="1" x14ac:dyDescent="0.25"/>
    <row r="94" s="555" customFormat="1" ht="15" customHeight="1" x14ac:dyDescent="0.25"/>
    <row r="95" s="555" customFormat="1" ht="15" customHeight="1" x14ac:dyDescent="0.25"/>
    <row r="96" s="555" customFormat="1" ht="15" customHeight="1" x14ac:dyDescent="0.25"/>
    <row r="97" s="555" customFormat="1" ht="15" customHeight="1" x14ac:dyDescent="0.25"/>
    <row r="98" s="555" customFormat="1" ht="15" customHeight="1" x14ac:dyDescent="0.25"/>
    <row r="99" s="555" customFormat="1" ht="15" customHeight="1" x14ac:dyDescent="0.25"/>
    <row r="100" s="555" customFormat="1" ht="15" customHeight="1" x14ac:dyDescent="0.25"/>
    <row r="101" s="555" customFormat="1" ht="15" customHeight="1" x14ac:dyDescent="0.25"/>
    <row r="102" s="555" customFormat="1" ht="15" customHeight="1" x14ac:dyDescent="0.25"/>
    <row r="103" s="555" customFormat="1" ht="15" customHeight="1" x14ac:dyDescent="0.25"/>
    <row r="104" s="555" customFormat="1" ht="15" customHeight="1" x14ac:dyDescent="0.25"/>
    <row r="105" s="555" customFormat="1" ht="15" customHeight="1" x14ac:dyDescent="0.25"/>
    <row r="106" s="555" customFormat="1" ht="15" customHeight="1" x14ac:dyDescent="0.25"/>
    <row r="107" s="555" customFormat="1" ht="15" customHeight="1" x14ac:dyDescent="0.25"/>
    <row r="108" s="555" customFormat="1" ht="15" customHeight="1" x14ac:dyDescent="0.25"/>
    <row r="109" s="555" customFormat="1" ht="15" customHeight="1" x14ac:dyDescent="0.25"/>
    <row r="110" s="555" customFormat="1" ht="15" customHeight="1" x14ac:dyDescent="0.25"/>
    <row r="111" s="555" customFormat="1" ht="15" customHeight="1" x14ac:dyDescent="0.25"/>
    <row r="112" s="555" customFormat="1" ht="15" customHeight="1" x14ac:dyDescent="0.25"/>
    <row r="113" s="555" customFormat="1" ht="15" customHeight="1" x14ac:dyDescent="0.25"/>
    <row r="114" s="555" customFormat="1" ht="15" customHeight="1" x14ac:dyDescent="0.25"/>
    <row r="115" s="555" customFormat="1" ht="15" customHeight="1" x14ac:dyDescent="0.25"/>
    <row r="116" s="555" customFormat="1" ht="15" customHeight="1" x14ac:dyDescent="0.25"/>
    <row r="117" s="555" customFormat="1" ht="15" customHeight="1" x14ac:dyDescent="0.25"/>
    <row r="118" s="555" customFormat="1" ht="15" customHeight="1" x14ac:dyDescent="0.25"/>
    <row r="119" s="555" customFormat="1" ht="15" customHeight="1" x14ac:dyDescent="0.25"/>
    <row r="120" s="555" customFormat="1" ht="15" customHeight="1" x14ac:dyDescent="0.25"/>
    <row r="121" s="555" customFormat="1" ht="15" customHeight="1" x14ac:dyDescent="0.25"/>
    <row r="122" s="555" customFormat="1" ht="15" customHeight="1" x14ac:dyDescent="0.25"/>
    <row r="123" s="555" customFormat="1" ht="15" customHeight="1" x14ac:dyDescent="0.25"/>
    <row r="124" s="555" customFormat="1" ht="15" customHeight="1" x14ac:dyDescent="0.25"/>
    <row r="125" s="555" customFormat="1" ht="15" customHeight="1" x14ac:dyDescent="0.25"/>
    <row r="126" s="555" customFormat="1" ht="15" customHeight="1" x14ac:dyDescent="0.25"/>
    <row r="127" s="555" customFormat="1" ht="15" customHeight="1" x14ac:dyDescent="0.25"/>
    <row r="128" s="555" customFormat="1" ht="15" customHeight="1" x14ac:dyDescent="0.25"/>
    <row r="129" s="555" customFormat="1" ht="15" customHeight="1" x14ac:dyDescent="0.25"/>
    <row r="130" s="555" customFormat="1" ht="15" customHeight="1" x14ac:dyDescent="0.25"/>
    <row r="131" s="555" customFormat="1" ht="15" customHeight="1" x14ac:dyDescent="0.25"/>
    <row r="132" s="555" customFormat="1" ht="15" customHeight="1" x14ac:dyDescent="0.25"/>
    <row r="133" s="555" customFormat="1" ht="15" customHeight="1" x14ac:dyDescent="0.25"/>
    <row r="134" s="555" customFormat="1" ht="15" customHeight="1" x14ac:dyDescent="0.25"/>
    <row r="135" s="555" customFormat="1" ht="15" customHeight="1" x14ac:dyDescent="0.25"/>
    <row r="136" s="555" customFormat="1" ht="15" customHeight="1" x14ac:dyDescent="0.25"/>
    <row r="137" s="555" customFormat="1" ht="15" customHeight="1" x14ac:dyDescent="0.25"/>
    <row r="138" s="555" customFormat="1" ht="15" customHeight="1" x14ac:dyDescent="0.25"/>
    <row r="139" s="555" customFormat="1" ht="15" customHeight="1" x14ac:dyDescent="0.25"/>
    <row r="140" s="555" customFormat="1" ht="15" customHeight="1" x14ac:dyDescent="0.25"/>
    <row r="141" s="555" customFormat="1" ht="15" customHeight="1" x14ac:dyDescent="0.25"/>
    <row r="142" s="555" customFormat="1" ht="15" customHeight="1" x14ac:dyDescent="0.25"/>
    <row r="143" s="555" customFormat="1" ht="15" customHeight="1" x14ac:dyDescent="0.25"/>
    <row r="144" s="555" customFormat="1" ht="15" customHeight="1" x14ac:dyDescent="0.25"/>
    <row r="145" s="555" customFormat="1" ht="15" customHeight="1" x14ac:dyDescent="0.25"/>
    <row r="146" s="555" customFormat="1" ht="15" customHeight="1" x14ac:dyDescent="0.25"/>
    <row r="147" s="555" customFormat="1" ht="15" customHeight="1" x14ac:dyDescent="0.25"/>
    <row r="148" s="555" customFormat="1" ht="15" customHeight="1" x14ac:dyDescent="0.25"/>
    <row r="149" s="555" customFormat="1" ht="15" customHeight="1" x14ac:dyDescent="0.25"/>
    <row r="150" s="555" customFormat="1" ht="15" customHeight="1" x14ac:dyDescent="0.25"/>
    <row r="151" s="555" customFormat="1" ht="15" customHeight="1" x14ac:dyDescent="0.25"/>
    <row r="152" s="555" customFormat="1" ht="15" customHeight="1" x14ac:dyDescent="0.25"/>
    <row r="153" s="555" customFormat="1" ht="15" customHeight="1" x14ac:dyDescent="0.25"/>
    <row r="154" s="555" customFormat="1" ht="15" customHeight="1" x14ac:dyDescent="0.25"/>
    <row r="155" s="555" customFormat="1" ht="15" customHeight="1" x14ac:dyDescent="0.25"/>
    <row r="156" s="555" customFormat="1" ht="15" customHeight="1" x14ac:dyDescent="0.25"/>
    <row r="157" s="555" customFormat="1" ht="15" customHeight="1" x14ac:dyDescent="0.25"/>
    <row r="158" s="555" customFormat="1" ht="15" customHeight="1" x14ac:dyDescent="0.25"/>
    <row r="159" s="555" customFormat="1" ht="15" customHeight="1" x14ac:dyDescent="0.25"/>
    <row r="160" s="555" customFormat="1" ht="15" customHeight="1" x14ac:dyDescent="0.25"/>
    <row r="161" s="555" customFormat="1" ht="15" customHeight="1" x14ac:dyDescent="0.25"/>
    <row r="162" s="555" customFormat="1" ht="15" customHeight="1" x14ac:dyDescent="0.25"/>
    <row r="163" s="555" customFormat="1" ht="15" customHeight="1" x14ac:dyDescent="0.25"/>
    <row r="164" s="555" customFormat="1" ht="15" customHeight="1" x14ac:dyDescent="0.25"/>
    <row r="165" s="555" customFormat="1" ht="15" customHeight="1" x14ac:dyDescent="0.25"/>
    <row r="166" s="555" customFormat="1" ht="15" customHeight="1" x14ac:dyDescent="0.25"/>
    <row r="167" s="555" customFormat="1" ht="15" customHeight="1" x14ac:dyDescent="0.25"/>
    <row r="168" s="555" customFormat="1" ht="15" customHeight="1" x14ac:dyDescent="0.25"/>
    <row r="169" s="555" customFormat="1" ht="15" customHeight="1" x14ac:dyDescent="0.25"/>
    <row r="170" s="555" customFormat="1" ht="15" customHeight="1" x14ac:dyDescent="0.25"/>
    <row r="171" s="555" customFormat="1" ht="15" customHeight="1" x14ac:dyDescent="0.25"/>
    <row r="172" s="555" customFormat="1" ht="15" customHeight="1" x14ac:dyDescent="0.25"/>
    <row r="173" s="555" customFormat="1" ht="15" customHeight="1" x14ac:dyDescent="0.25"/>
    <row r="174" s="555" customFormat="1" ht="15" customHeight="1" x14ac:dyDescent="0.25"/>
    <row r="175" s="555" customFormat="1" ht="15" customHeight="1" x14ac:dyDescent="0.25"/>
    <row r="176" s="555" customFormat="1" ht="15" customHeight="1" x14ac:dyDescent="0.25"/>
    <row r="177" s="555" customFormat="1" ht="15" customHeight="1" x14ac:dyDescent="0.25"/>
    <row r="178" s="555" customFormat="1" ht="15" customHeight="1" x14ac:dyDescent="0.25"/>
    <row r="179" s="555" customFormat="1" ht="15" customHeight="1" x14ac:dyDescent="0.25"/>
    <row r="180" s="555" customFormat="1" ht="15" customHeight="1" x14ac:dyDescent="0.25"/>
    <row r="181" s="555" customFormat="1" ht="15" customHeight="1" x14ac:dyDescent="0.25"/>
    <row r="182" s="555" customFormat="1" ht="15" customHeight="1" x14ac:dyDescent="0.25"/>
    <row r="183" s="555" customFormat="1" ht="15" customHeight="1" x14ac:dyDescent="0.25"/>
    <row r="184" s="555" customFormat="1" ht="15" customHeight="1" x14ac:dyDescent="0.25"/>
    <row r="185" s="555" customFormat="1" ht="15" customHeight="1" x14ac:dyDescent="0.25"/>
    <row r="186" s="555" customFormat="1" ht="15" customHeight="1" x14ac:dyDescent="0.25"/>
    <row r="187" s="555" customFormat="1" ht="15" customHeight="1" x14ac:dyDescent="0.25"/>
    <row r="188" s="555" customFormat="1" ht="15" customHeight="1" x14ac:dyDescent="0.25"/>
    <row r="189" s="555" customFormat="1" ht="15" customHeight="1" x14ac:dyDescent="0.25"/>
    <row r="190" s="555" customFormat="1" ht="15" customHeight="1" x14ac:dyDescent="0.25"/>
    <row r="191" s="555" customFormat="1" ht="15" customHeight="1" x14ac:dyDescent="0.25"/>
    <row r="192" s="555" customFormat="1" ht="15" customHeight="1" x14ac:dyDescent="0.25"/>
    <row r="193" s="555" customFormat="1" ht="15" customHeight="1" x14ac:dyDescent="0.25"/>
    <row r="194" s="555" customFormat="1" ht="15" customHeight="1" x14ac:dyDescent="0.25"/>
    <row r="195" s="555" customFormat="1" ht="15" customHeight="1" x14ac:dyDescent="0.25"/>
    <row r="196" s="555" customFormat="1" ht="15" customHeight="1" x14ac:dyDescent="0.25"/>
    <row r="197" s="555" customFormat="1" ht="15" customHeight="1" x14ac:dyDescent="0.25"/>
    <row r="198" s="555" customFormat="1" ht="15" customHeight="1" x14ac:dyDescent="0.25"/>
    <row r="199" s="555" customFormat="1" ht="15" customHeight="1" x14ac:dyDescent="0.25"/>
    <row r="200" s="555" customFormat="1" ht="15" customHeight="1" x14ac:dyDescent="0.25"/>
    <row r="201" s="555" customFormat="1" ht="15" customHeight="1" x14ac:dyDescent="0.25"/>
    <row r="202" s="555" customFormat="1" ht="15" customHeight="1" x14ac:dyDescent="0.25"/>
    <row r="203" s="555" customFormat="1" ht="15" customHeight="1" x14ac:dyDescent="0.25"/>
    <row r="204" s="555" customFormat="1" ht="15" customHeight="1" x14ac:dyDescent="0.25"/>
    <row r="205" s="555" customFormat="1" ht="15" customHeight="1" x14ac:dyDescent="0.25"/>
    <row r="206" s="555" customFormat="1" ht="15" customHeight="1" x14ac:dyDescent="0.25"/>
    <row r="207" s="555" customFormat="1" ht="15" customHeight="1" x14ac:dyDescent="0.25"/>
    <row r="208" s="555" customFormat="1" ht="15" customHeight="1" x14ac:dyDescent="0.25"/>
    <row r="209" s="555" customFormat="1" ht="15" customHeight="1" x14ac:dyDescent="0.25"/>
    <row r="210" s="555" customFormat="1" ht="15" customHeight="1" x14ac:dyDescent="0.25"/>
    <row r="211" s="555" customFormat="1" ht="15" customHeight="1" x14ac:dyDescent="0.25"/>
    <row r="212" s="555" customFormat="1" ht="15" customHeight="1" x14ac:dyDescent="0.25"/>
    <row r="213" s="555" customFormat="1" ht="15" customHeight="1" x14ac:dyDescent="0.25"/>
    <row r="214" s="555" customFormat="1" ht="15" customHeight="1" x14ac:dyDescent="0.25"/>
    <row r="215" s="555" customFormat="1" ht="15" customHeight="1" x14ac:dyDescent="0.25"/>
    <row r="216" s="555" customFormat="1" ht="15" customHeight="1" x14ac:dyDescent="0.25"/>
    <row r="217" s="555" customFormat="1" ht="15" customHeight="1" x14ac:dyDescent="0.25"/>
    <row r="218" s="555" customFormat="1" ht="15" customHeight="1" x14ac:dyDescent="0.25"/>
    <row r="219" s="555" customFormat="1" ht="15" customHeight="1" x14ac:dyDescent="0.25"/>
    <row r="220" s="555" customFormat="1" ht="15" customHeight="1" x14ac:dyDescent="0.25"/>
    <row r="221" s="555" customFormat="1" ht="15" customHeight="1" x14ac:dyDescent="0.25"/>
    <row r="222" s="555" customFormat="1" ht="15" customHeight="1" x14ac:dyDescent="0.25"/>
    <row r="223" s="555" customFormat="1" ht="15" customHeight="1" x14ac:dyDescent="0.25"/>
    <row r="224" s="555" customFormat="1" ht="15" customHeight="1" x14ac:dyDescent="0.25"/>
    <row r="225" s="555" customFormat="1" ht="15" customHeight="1" x14ac:dyDescent="0.25"/>
    <row r="226" s="555" customFormat="1" ht="15" customHeight="1" x14ac:dyDescent="0.25"/>
    <row r="227" s="555" customFormat="1" ht="15" customHeight="1" x14ac:dyDescent="0.25"/>
    <row r="228" s="555" customFormat="1" ht="15" customHeight="1" x14ac:dyDescent="0.25"/>
    <row r="229" s="555" customFormat="1" ht="15" customHeight="1" x14ac:dyDescent="0.25"/>
    <row r="230" s="555" customFormat="1" ht="15" customHeight="1" x14ac:dyDescent="0.25"/>
    <row r="231" s="555" customFormat="1" ht="15" customHeight="1" x14ac:dyDescent="0.25"/>
    <row r="232" s="555" customFormat="1" ht="15" customHeight="1" x14ac:dyDescent="0.25"/>
    <row r="233" s="555" customFormat="1" ht="15" customHeight="1" x14ac:dyDescent="0.25"/>
    <row r="234" s="555" customFormat="1" ht="15" customHeight="1" x14ac:dyDescent="0.25"/>
    <row r="235" s="555" customFormat="1" ht="15" customHeight="1" x14ac:dyDescent="0.25"/>
    <row r="236" s="555" customFormat="1" ht="15" customHeight="1" x14ac:dyDescent="0.25"/>
    <row r="237" s="555" customFormat="1" ht="15" customHeight="1" x14ac:dyDescent="0.25"/>
    <row r="238" s="555" customFormat="1" ht="15" customHeight="1" x14ac:dyDescent="0.25"/>
    <row r="239" s="555" customFormat="1" ht="15" customHeight="1" x14ac:dyDescent="0.25"/>
    <row r="240" s="555" customFormat="1" ht="15" customHeight="1" x14ac:dyDescent="0.25"/>
    <row r="241" s="555" customFormat="1" ht="15" customHeight="1" x14ac:dyDescent="0.25"/>
    <row r="242" s="555" customFormat="1" ht="15" customHeight="1" x14ac:dyDescent="0.25"/>
    <row r="243" s="555" customFormat="1" ht="15" customHeight="1" x14ac:dyDescent="0.25"/>
    <row r="244" s="555" customFormat="1" ht="15" customHeight="1" x14ac:dyDescent="0.25"/>
    <row r="245" s="555" customFormat="1" ht="15" customHeight="1" x14ac:dyDescent="0.25"/>
    <row r="246" s="555" customFormat="1" ht="15" customHeight="1" x14ac:dyDescent="0.25"/>
    <row r="247" s="555" customFormat="1" ht="15" customHeight="1" x14ac:dyDescent="0.25"/>
    <row r="248" s="555" customFormat="1" ht="15" customHeight="1" x14ac:dyDescent="0.25"/>
    <row r="249" s="555" customFormat="1" ht="15" customHeight="1" x14ac:dyDescent="0.25"/>
    <row r="250" s="555" customFormat="1" ht="15" customHeight="1" x14ac:dyDescent="0.25"/>
    <row r="251" s="555" customFormat="1" ht="15" customHeight="1" x14ac:dyDescent="0.25"/>
    <row r="252" s="555" customFormat="1" ht="15" customHeight="1" x14ac:dyDescent="0.25"/>
    <row r="253" s="555" customFormat="1" ht="15" customHeight="1" x14ac:dyDescent="0.25"/>
    <row r="254" s="555" customFormat="1" ht="15" customHeight="1" x14ac:dyDescent="0.25"/>
    <row r="255" s="555" customFormat="1" ht="15" customHeight="1" x14ac:dyDescent="0.25"/>
    <row r="256" s="555" customFormat="1" ht="15" customHeight="1" x14ac:dyDescent="0.25"/>
    <row r="257" s="555" customFormat="1" ht="15" customHeight="1" x14ac:dyDescent="0.25"/>
    <row r="258" s="555" customFormat="1" ht="15" customHeight="1" x14ac:dyDescent="0.25"/>
    <row r="259" s="555" customFormat="1" ht="15" customHeight="1" x14ac:dyDescent="0.25"/>
    <row r="260" s="555" customFormat="1" ht="15" customHeight="1" x14ac:dyDescent="0.25"/>
    <row r="261" s="555" customFormat="1" ht="15" customHeight="1" x14ac:dyDescent="0.25"/>
    <row r="262" s="555" customFormat="1" ht="15" customHeight="1" x14ac:dyDescent="0.25"/>
    <row r="263" s="555" customFormat="1" ht="15" customHeight="1" x14ac:dyDescent="0.25"/>
    <row r="264" s="555" customFormat="1" ht="15" customHeight="1" x14ac:dyDescent="0.25"/>
    <row r="265" s="555" customFormat="1" ht="15" customHeight="1" x14ac:dyDescent="0.25"/>
    <row r="266" s="555" customFormat="1" ht="15" customHeight="1" x14ac:dyDescent="0.25"/>
    <row r="267" s="555" customFormat="1" ht="15" customHeight="1" x14ac:dyDescent="0.25"/>
    <row r="268" s="555" customFormat="1" ht="15" customHeight="1" x14ac:dyDescent="0.25"/>
    <row r="269" s="555" customFormat="1" ht="15" customHeight="1" x14ac:dyDescent="0.25"/>
    <row r="270" s="555" customFormat="1" ht="15" customHeight="1" x14ac:dyDescent="0.25"/>
    <row r="271" s="555" customFormat="1" ht="15" customHeight="1" x14ac:dyDescent="0.25"/>
    <row r="272" s="555" customFormat="1" ht="15" customHeight="1" x14ac:dyDescent="0.25"/>
    <row r="273" s="555" customFormat="1" ht="15" customHeight="1" x14ac:dyDescent="0.25"/>
    <row r="274" s="555" customFormat="1" ht="15" customHeight="1" x14ac:dyDescent="0.25"/>
    <row r="275" s="555" customFormat="1" ht="15" customHeight="1" x14ac:dyDescent="0.25"/>
    <row r="276" s="555" customFormat="1" ht="15" customHeight="1" x14ac:dyDescent="0.25"/>
    <row r="277" s="555" customFormat="1" ht="15" customHeight="1" x14ac:dyDescent="0.25"/>
    <row r="278" s="555" customFormat="1" ht="15" customHeight="1" x14ac:dyDescent="0.25"/>
    <row r="279" s="555" customFormat="1" ht="15" customHeight="1" x14ac:dyDescent="0.25"/>
    <row r="280" s="555" customFormat="1" ht="15" customHeight="1" x14ac:dyDescent="0.25"/>
    <row r="281" s="555" customFormat="1" ht="15" customHeight="1" x14ac:dyDescent="0.25"/>
    <row r="282" s="555" customFormat="1" ht="15" customHeight="1" x14ac:dyDescent="0.25"/>
    <row r="283" s="555" customFormat="1" ht="15" customHeight="1" x14ac:dyDescent="0.25"/>
    <row r="284" s="555" customFormat="1" ht="15" customHeight="1" x14ac:dyDescent="0.25"/>
    <row r="285" s="555" customFormat="1" ht="15" customHeight="1" x14ac:dyDescent="0.25"/>
    <row r="286" s="555" customFormat="1" ht="15" customHeight="1" x14ac:dyDescent="0.25"/>
    <row r="287" s="555" customFormat="1" ht="15" customHeight="1" x14ac:dyDescent="0.25"/>
    <row r="288" s="555" customFormat="1" ht="15" customHeight="1" x14ac:dyDescent="0.25"/>
    <row r="289" s="555" customFormat="1" ht="15" customHeight="1" x14ac:dyDescent="0.25"/>
    <row r="290" s="555" customFormat="1" ht="15" customHeight="1" x14ac:dyDescent="0.25"/>
    <row r="291" s="555" customFormat="1" ht="15" customHeight="1" x14ac:dyDescent="0.25"/>
    <row r="292" s="555" customFormat="1" ht="15" customHeight="1" x14ac:dyDescent="0.25"/>
    <row r="293" s="555" customFormat="1" ht="15" customHeight="1" x14ac:dyDescent="0.25"/>
    <row r="294" s="555" customFormat="1" ht="15" customHeight="1" x14ac:dyDescent="0.25"/>
    <row r="295" s="555" customFormat="1" ht="15" customHeight="1" x14ac:dyDescent="0.25"/>
    <row r="296" s="555" customFormat="1" ht="15" customHeight="1" x14ac:dyDescent="0.25"/>
    <row r="297" s="555" customFormat="1" ht="15" customHeight="1" x14ac:dyDescent="0.25"/>
    <row r="298" s="555" customFormat="1" ht="15" customHeight="1" x14ac:dyDescent="0.25"/>
    <row r="299" s="555" customFormat="1" ht="15" customHeight="1" x14ac:dyDescent="0.25"/>
    <row r="300" s="555" customFormat="1" ht="15" customHeight="1" x14ac:dyDescent="0.25"/>
    <row r="301" s="555" customFormat="1" ht="15" customHeight="1" x14ac:dyDescent="0.25"/>
    <row r="302" s="555" customFormat="1" ht="15" customHeight="1" x14ac:dyDescent="0.25"/>
    <row r="303" s="555" customFormat="1" ht="15" customHeight="1" x14ac:dyDescent="0.25"/>
    <row r="304" s="555" customFormat="1" ht="15" customHeight="1" x14ac:dyDescent="0.25"/>
    <row r="305" s="555" customFormat="1" ht="15" customHeight="1" x14ac:dyDescent="0.25"/>
    <row r="306" s="555" customFormat="1" ht="15" customHeight="1" x14ac:dyDescent="0.25"/>
    <row r="307" s="555" customFormat="1" ht="15" customHeight="1" x14ac:dyDescent="0.25"/>
    <row r="308" s="555" customFormat="1" ht="15" customHeight="1" x14ac:dyDescent="0.25"/>
    <row r="309" s="555" customFormat="1" ht="15" customHeight="1" x14ac:dyDescent="0.25"/>
    <row r="310" s="555" customFormat="1" ht="15" customHeight="1" x14ac:dyDescent="0.25"/>
    <row r="311" s="555" customFormat="1" ht="15" customHeight="1" x14ac:dyDescent="0.25"/>
    <row r="312" s="555" customFormat="1" ht="15" customHeight="1" x14ac:dyDescent="0.25"/>
    <row r="313" s="555" customFormat="1" ht="15" customHeight="1" x14ac:dyDescent="0.25"/>
    <row r="314" s="555" customFormat="1" ht="15" customHeight="1" x14ac:dyDescent="0.25"/>
    <row r="315" s="555" customFormat="1" ht="15" customHeight="1" x14ac:dyDescent="0.25"/>
    <row r="316" s="555" customFormat="1" ht="15" customHeight="1" x14ac:dyDescent="0.25"/>
    <row r="317" s="555" customFormat="1" ht="15" customHeight="1" x14ac:dyDescent="0.25"/>
    <row r="318" s="555" customFormat="1" ht="15" customHeight="1" x14ac:dyDescent="0.25"/>
    <row r="319" s="555" customFormat="1" ht="15" customHeight="1" x14ac:dyDescent="0.25"/>
    <row r="320" s="555" customFormat="1" ht="15" customHeight="1" x14ac:dyDescent="0.25"/>
    <row r="321" s="555" customFormat="1" ht="15" customHeight="1" x14ac:dyDescent="0.25"/>
    <row r="322" s="555" customFormat="1" ht="15" customHeight="1" x14ac:dyDescent="0.25"/>
    <row r="323" s="555" customFormat="1" ht="15" customHeight="1" x14ac:dyDescent="0.25"/>
    <row r="324" s="555" customFormat="1" ht="15" customHeight="1" x14ac:dyDescent="0.25"/>
    <row r="325" s="555" customFormat="1" ht="15" customHeight="1" x14ac:dyDescent="0.25"/>
    <row r="326" s="555" customFormat="1" ht="15" customHeight="1" x14ac:dyDescent="0.25"/>
    <row r="327" s="555" customFormat="1" ht="15" customHeight="1" x14ac:dyDescent="0.25"/>
    <row r="328" s="555" customFormat="1" ht="15" customHeight="1" x14ac:dyDescent="0.25"/>
    <row r="329" s="555" customFormat="1" ht="15" customHeight="1" x14ac:dyDescent="0.25"/>
    <row r="330" s="555" customFormat="1" ht="15" customHeight="1" x14ac:dyDescent="0.25"/>
    <row r="331" s="555" customFormat="1" ht="15" customHeight="1" x14ac:dyDescent="0.25"/>
    <row r="332" s="555" customFormat="1" ht="15" customHeight="1" x14ac:dyDescent="0.25"/>
    <row r="333" s="555" customFormat="1" ht="15" customHeight="1" x14ac:dyDescent="0.25"/>
    <row r="334" s="555" customFormat="1" ht="15" customHeight="1" x14ac:dyDescent="0.25"/>
    <row r="335" s="555" customFormat="1" ht="15" customHeight="1" x14ac:dyDescent="0.25"/>
    <row r="336" s="555" customFormat="1" ht="15" customHeight="1" x14ac:dyDescent="0.25"/>
    <row r="337" s="555" customFormat="1" ht="15" customHeight="1" x14ac:dyDescent="0.25"/>
    <row r="338" s="555" customFormat="1" ht="15" customHeight="1" x14ac:dyDescent="0.25"/>
    <row r="339" s="555" customFormat="1" ht="15" customHeight="1" x14ac:dyDescent="0.25"/>
    <row r="340" s="555" customFormat="1" ht="15" customHeight="1" x14ac:dyDescent="0.25"/>
    <row r="341" s="555" customFormat="1" ht="15" customHeight="1" x14ac:dyDescent="0.25"/>
    <row r="342" s="555" customFormat="1" ht="15" customHeight="1" x14ac:dyDescent="0.25"/>
    <row r="343" s="555" customFormat="1" ht="15" customHeight="1" x14ac:dyDescent="0.25"/>
    <row r="344" s="555" customFormat="1" ht="15" customHeight="1" x14ac:dyDescent="0.25"/>
    <row r="345" s="555" customFormat="1" ht="15" customHeight="1" x14ac:dyDescent="0.25"/>
    <row r="346" s="555" customFormat="1" ht="15" customHeight="1" x14ac:dyDescent="0.25"/>
    <row r="347" s="555" customFormat="1" ht="15" customHeight="1" x14ac:dyDescent="0.25"/>
    <row r="348" s="555" customFormat="1" ht="15" customHeight="1" x14ac:dyDescent="0.25"/>
    <row r="349" s="555" customFormat="1" ht="15" customHeight="1" x14ac:dyDescent="0.25"/>
    <row r="350" s="555" customFormat="1" ht="15" customHeight="1" x14ac:dyDescent="0.25"/>
    <row r="351" s="555" customFormat="1" ht="15" customHeight="1" x14ac:dyDescent="0.25"/>
    <row r="352" s="555" customFormat="1" ht="15" customHeight="1" x14ac:dyDescent="0.25"/>
    <row r="353" s="555" customFormat="1" ht="15" customHeight="1" x14ac:dyDescent="0.25"/>
    <row r="354" s="555" customFormat="1" ht="15" customHeight="1" x14ac:dyDescent="0.25"/>
    <row r="355" s="555" customFormat="1" ht="15" customHeight="1" x14ac:dyDescent="0.25"/>
    <row r="356" s="555" customFormat="1" ht="15" customHeight="1" x14ac:dyDescent="0.25"/>
    <row r="357" s="555" customFormat="1" ht="15" customHeight="1" x14ac:dyDescent="0.25"/>
    <row r="358" s="555" customFormat="1" ht="15" customHeight="1" x14ac:dyDescent="0.25"/>
    <row r="359" s="555" customFormat="1" ht="15" customHeight="1" x14ac:dyDescent="0.25"/>
    <row r="360" s="555" customFormat="1" ht="15" customHeight="1" x14ac:dyDescent="0.25"/>
    <row r="361" s="555" customFormat="1" ht="15" customHeight="1" x14ac:dyDescent="0.25"/>
    <row r="362" s="555" customFormat="1" ht="15" customHeight="1" x14ac:dyDescent="0.25"/>
    <row r="363" s="555" customFormat="1" ht="15" customHeight="1" x14ac:dyDescent="0.25"/>
    <row r="364" s="555" customFormat="1" ht="15" customHeight="1" x14ac:dyDescent="0.25"/>
    <row r="365" s="555" customFormat="1" ht="15" customHeight="1" x14ac:dyDescent="0.25"/>
    <row r="366" s="555" customFormat="1" ht="15" customHeight="1" x14ac:dyDescent="0.25"/>
    <row r="367" s="555" customFormat="1" ht="15" customHeight="1" x14ac:dyDescent="0.25"/>
    <row r="368" s="555" customFormat="1" ht="15" customHeight="1" x14ac:dyDescent="0.25"/>
    <row r="369" s="555" customFormat="1" ht="15" customHeight="1" x14ac:dyDescent="0.25"/>
    <row r="370" s="555" customFormat="1" ht="15" customHeight="1" x14ac:dyDescent="0.25"/>
    <row r="371" s="555" customFormat="1" ht="15" customHeight="1" x14ac:dyDescent="0.25"/>
    <row r="372" s="555" customFormat="1" ht="15" customHeight="1" x14ac:dyDescent="0.25"/>
    <row r="373" s="555" customFormat="1" ht="15" customHeight="1" x14ac:dyDescent="0.25"/>
    <row r="374" s="555" customFormat="1" ht="15" customHeight="1" x14ac:dyDescent="0.25"/>
    <row r="375" s="555" customFormat="1" ht="15" customHeight="1" x14ac:dyDescent="0.25"/>
    <row r="376" s="555" customFormat="1" ht="15" customHeight="1" x14ac:dyDescent="0.25"/>
    <row r="377" s="555" customFormat="1" ht="15" customHeight="1" x14ac:dyDescent="0.25"/>
    <row r="378" s="555" customFormat="1" ht="15" customHeight="1" x14ac:dyDescent="0.25"/>
    <row r="379" s="555" customFormat="1" ht="15" customHeight="1" x14ac:dyDescent="0.25"/>
    <row r="380" s="555" customFormat="1" ht="15" customHeight="1" x14ac:dyDescent="0.25"/>
    <row r="381" s="555" customFormat="1" ht="15" customHeight="1" x14ac:dyDescent="0.25"/>
    <row r="382" s="555" customFormat="1" ht="15" customHeight="1" x14ac:dyDescent="0.25"/>
    <row r="383" s="555" customFormat="1" ht="15" customHeight="1" x14ac:dyDescent="0.25"/>
    <row r="384" s="555" customFormat="1" ht="15" customHeight="1" x14ac:dyDescent="0.25"/>
    <row r="385" s="555" customFormat="1" ht="15" customHeight="1" x14ac:dyDescent="0.25"/>
    <row r="386" s="555" customFormat="1" ht="15" customHeight="1" x14ac:dyDescent="0.25"/>
    <row r="387" s="555" customFormat="1" ht="15" customHeight="1" x14ac:dyDescent="0.25"/>
    <row r="388" s="555" customFormat="1" ht="15" customHeight="1" x14ac:dyDescent="0.25"/>
    <row r="389" s="555" customFormat="1" ht="15" customHeight="1" x14ac:dyDescent="0.25"/>
    <row r="390" s="555" customFormat="1" ht="15" customHeight="1" x14ac:dyDescent="0.25"/>
    <row r="391" s="555" customFormat="1" ht="15" customHeight="1" x14ac:dyDescent="0.25"/>
    <row r="392" s="555" customFormat="1" ht="15" customHeight="1" x14ac:dyDescent="0.25"/>
    <row r="393" s="555" customFormat="1" ht="15" customHeight="1" x14ac:dyDescent="0.25"/>
    <row r="394" s="555" customFormat="1" ht="15" customHeight="1" x14ac:dyDescent="0.25"/>
    <row r="395" s="555" customFormat="1" ht="15" customHeight="1" x14ac:dyDescent="0.25"/>
    <row r="396" s="555" customFormat="1" ht="15" customHeight="1" x14ac:dyDescent="0.25"/>
    <row r="397" s="555" customFormat="1" ht="15" customHeight="1" x14ac:dyDescent="0.25"/>
    <row r="398" s="555" customFormat="1" ht="15" customHeight="1" x14ac:dyDescent="0.25"/>
    <row r="399" s="555" customFormat="1" ht="15" customHeight="1" x14ac:dyDescent="0.25"/>
    <row r="400" s="555" customFormat="1" ht="15" customHeight="1" x14ac:dyDescent="0.25"/>
    <row r="401" s="555" customFormat="1" ht="15" customHeight="1" x14ac:dyDescent="0.25"/>
    <row r="402" s="555" customFormat="1" ht="15" customHeight="1" x14ac:dyDescent="0.25"/>
    <row r="403" s="555" customFormat="1" ht="15" customHeight="1" x14ac:dyDescent="0.25"/>
    <row r="404" s="555" customFormat="1" ht="15" customHeight="1" x14ac:dyDescent="0.25"/>
    <row r="405" s="555" customFormat="1" ht="15" customHeight="1" x14ac:dyDescent="0.25"/>
    <row r="406" s="555" customFormat="1" ht="15" customHeight="1" x14ac:dyDescent="0.25"/>
    <row r="407" s="555" customFormat="1" ht="15" customHeight="1" x14ac:dyDescent="0.25"/>
    <row r="408" s="555" customFormat="1" ht="15" customHeight="1" x14ac:dyDescent="0.25"/>
    <row r="409" s="555" customFormat="1" ht="15" customHeight="1" x14ac:dyDescent="0.25"/>
    <row r="410" s="555" customFormat="1" ht="15" customHeight="1" x14ac:dyDescent="0.25"/>
    <row r="411" s="555" customFormat="1" ht="15" customHeight="1" x14ac:dyDescent="0.25"/>
    <row r="412" s="555" customFormat="1" ht="15" customHeight="1" x14ac:dyDescent="0.25"/>
    <row r="413" s="555" customFormat="1" ht="15" customHeight="1" x14ac:dyDescent="0.25"/>
    <row r="414" s="555" customFormat="1" ht="15" customHeight="1" x14ac:dyDescent="0.25"/>
    <row r="415" s="555" customFormat="1" ht="15" customHeight="1" x14ac:dyDescent="0.25"/>
    <row r="416" s="555" customFormat="1" ht="15" customHeight="1" x14ac:dyDescent="0.25"/>
    <row r="417" s="555" customFormat="1" ht="15" customHeight="1" x14ac:dyDescent="0.25"/>
    <row r="418" s="555" customFormat="1" ht="15" customHeight="1" x14ac:dyDescent="0.25"/>
    <row r="419" s="555" customFormat="1" ht="15" customHeight="1" x14ac:dyDescent="0.25"/>
    <row r="420" s="555" customFormat="1" ht="15" customHeight="1" x14ac:dyDescent="0.25"/>
    <row r="421" s="555" customFormat="1" ht="15" customHeight="1" x14ac:dyDescent="0.25"/>
    <row r="422" s="555" customFormat="1" ht="15" customHeight="1" x14ac:dyDescent="0.25"/>
    <row r="423" s="555" customFormat="1" ht="15" customHeight="1" x14ac:dyDescent="0.25"/>
    <row r="424" s="555" customFormat="1" ht="15" customHeight="1" x14ac:dyDescent="0.25"/>
    <row r="425" s="555" customFormat="1" ht="15" customHeight="1" x14ac:dyDescent="0.25"/>
    <row r="426" s="555" customFormat="1" ht="15" customHeight="1" x14ac:dyDescent="0.25"/>
    <row r="427" s="555" customFormat="1" ht="15" customHeight="1" x14ac:dyDescent="0.25"/>
    <row r="428" s="555" customFormat="1" ht="15" customHeight="1" x14ac:dyDescent="0.25"/>
    <row r="429" s="555" customFormat="1" ht="15" customHeight="1" x14ac:dyDescent="0.25"/>
    <row r="430" s="555" customFormat="1" ht="15" customHeight="1" x14ac:dyDescent="0.25"/>
    <row r="431" s="555" customFormat="1" ht="15" customHeight="1" x14ac:dyDescent="0.25"/>
    <row r="432" s="555" customFormat="1" ht="15" customHeight="1" x14ac:dyDescent="0.25"/>
    <row r="433" s="555" customFormat="1" ht="15" customHeight="1" x14ac:dyDescent="0.25"/>
    <row r="434" s="555" customFormat="1" ht="15" customHeight="1" x14ac:dyDescent="0.25"/>
    <row r="435" s="555" customFormat="1" ht="15" customHeight="1" x14ac:dyDescent="0.25"/>
    <row r="436" s="555" customFormat="1" ht="15" customHeight="1" x14ac:dyDescent="0.25"/>
    <row r="437" s="555" customFormat="1" ht="15" customHeight="1" x14ac:dyDescent="0.25"/>
    <row r="438" s="555" customFormat="1" ht="15" customHeight="1" x14ac:dyDescent="0.25"/>
    <row r="439" s="555" customFormat="1" ht="15" customHeight="1" x14ac:dyDescent="0.25"/>
    <row r="440" s="555" customFormat="1" ht="15" customHeight="1" x14ac:dyDescent="0.25"/>
    <row r="441" s="555" customFormat="1" ht="15" customHeight="1" x14ac:dyDescent="0.25"/>
    <row r="442" s="555" customFormat="1" ht="15" customHeight="1" x14ac:dyDescent="0.25"/>
    <row r="443" s="555" customFormat="1" ht="15" customHeight="1" x14ac:dyDescent="0.25"/>
    <row r="444" s="555" customFormat="1" ht="15" customHeight="1" x14ac:dyDescent="0.25"/>
    <row r="445" s="555" customFormat="1" ht="15" customHeight="1" x14ac:dyDescent="0.25"/>
    <row r="446" s="555" customFormat="1" ht="15" customHeight="1" x14ac:dyDescent="0.25"/>
    <row r="447" s="555" customFormat="1" ht="15" customHeight="1" x14ac:dyDescent="0.25"/>
    <row r="448" s="555" customFormat="1" ht="15" customHeight="1" x14ac:dyDescent="0.25"/>
    <row r="449" s="555" customFormat="1" ht="15" customHeight="1" x14ac:dyDescent="0.25"/>
    <row r="450" s="555" customFormat="1" ht="15" customHeight="1" x14ac:dyDescent="0.25"/>
    <row r="451" s="555" customFormat="1" ht="15" customHeight="1" x14ac:dyDescent="0.25"/>
    <row r="452" s="555" customFormat="1" ht="15" customHeight="1" x14ac:dyDescent="0.25"/>
    <row r="453" s="555" customFormat="1" ht="15" customHeight="1" x14ac:dyDescent="0.25"/>
    <row r="454" s="555" customFormat="1" ht="15" customHeight="1" x14ac:dyDescent="0.25"/>
    <row r="455" s="555" customFormat="1" ht="15" customHeight="1" x14ac:dyDescent="0.25"/>
    <row r="456" s="555" customFormat="1" ht="15" customHeight="1" x14ac:dyDescent="0.25"/>
    <row r="457" s="555" customFormat="1" ht="15" customHeight="1" x14ac:dyDescent="0.25"/>
    <row r="458" s="555" customFormat="1" ht="15" customHeight="1" x14ac:dyDescent="0.25"/>
    <row r="459" s="555" customFormat="1" ht="15" customHeight="1" x14ac:dyDescent="0.25"/>
    <row r="460" s="555" customFormat="1" ht="15" customHeight="1" x14ac:dyDescent="0.25"/>
    <row r="461" s="555" customFormat="1" ht="15" customHeight="1" x14ac:dyDescent="0.25"/>
    <row r="462" s="555" customFormat="1" ht="15" customHeight="1" x14ac:dyDescent="0.25"/>
    <row r="463" s="555" customFormat="1" ht="15" customHeight="1" x14ac:dyDescent="0.25"/>
    <row r="464" s="555" customFormat="1" ht="15" customHeight="1" x14ac:dyDescent="0.25"/>
    <row r="465" s="555" customFormat="1" ht="15" customHeight="1" x14ac:dyDescent="0.25"/>
    <row r="466" s="555" customFormat="1" ht="15" customHeight="1" x14ac:dyDescent="0.25"/>
    <row r="467" s="555" customFormat="1" ht="15" customHeight="1" x14ac:dyDescent="0.25"/>
    <row r="468" s="555" customFormat="1" ht="15" customHeight="1" x14ac:dyDescent="0.25"/>
    <row r="469" s="555" customFormat="1" ht="15" customHeight="1" x14ac:dyDescent="0.25"/>
    <row r="470" s="555" customFormat="1" ht="15" customHeight="1" x14ac:dyDescent="0.25"/>
    <row r="471" s="555" customFormat="1" ht="15" customHeight="1" x14ac:dyDescent="0.25"/>
    <row r="472" s="555" customFormat="1" ht="15" customHeight="1" x14ac:dyDescent="0.25"/>
    <row r="473" s="555" customFormat="1" ht="15" customHeight="1" x14ac:dyDescent="0.25"/>
    <row r="474" s="555" customFormat="1" ht="15" customHeight="1" x14ac:dyDescent="0.25"/>
    <row r="475" s="555" customFormat="1" ht="15" customHeight="1" x14ac:dyDescent="0.25"/>
    <row r="476" s="555" customFormat="1" ht="15" customHeight="1" x14ac:dyDescent="0.25"/>
    <row r="477" s="555" customFormat="1" ht="15" customHeight="1" x14ac:dyDescent="0.25"/>
    <row r="478" s="555" customFormat="1" ht="15" customHeight="1" x14ac:dyDescent="0.25"/>
    <row r="479" s="555" customFormat="1" ht="15" customHeight="1" x14ac:dyDescent="0.25"/>
    <row r="480" s="555" customFormat="1" ht="15" customHeight="1" x14ac:dyDescent="0.25"/>
    <row r="481" s="555" customFormat="1" ht="15" customHeight="1" x14ac:dyDescent="0.25"/>
    <row r="482" s="555" customFormat="1" ht="15" customHeight="1" x14ac:dyDescent="0.25"/>
    <row r="483" s="555" customFormat="1" ht="15" customHeight="1" x14ac:dyDescent="0.25"/>
    <row r="484" s="555" customFormat="1" ht="15" customHeight="1" x14ac:dyDescent="0.25"/>
    <row r="485" s="555" customFormat="1" ht="15" customHeight="1" x14ac:dyDescent="0.25"/>
    <row r="486" s="555" customFormat="1" ht="15" customHeight="1" x14ac:dyDescent="0.25"/>
    <row r="487" s="555" customFormat="1" ht="15" customHeight="1" x14ac:dyDescent="0.25"/>
    <row r="488" s="555" customFormat="1" ht="15" customHeight="1" x14ac:dyDescent="0.25"/>
    <row r="489" s="555" customFormat="1" ht="15" customHeight="1" x14ac:dyDescent="0.25"/>
    <row r="490" s="555" customFormat="1" ht="15" customHeight="1" x14ac:dyDescent="0.25"/>
    <row r="491" s="555" customFormat="1" ht="15" customHeight="1" x14ac:dyDescent="0.25"/>
    <row r="492" s="555" customFormat="1" ht="15" customHeight="1" x14ac:dyDescent="0.25"/>
    <row r="493" s="555" customFormat="1" ht="15" customHeight="1" x14ac:dyDescent="0.25"/>
    <row r="494" s="555" customFormat="1" ht="15" customHeight="1" x14ac:dyDescent="0.25"/>
    <row r="495" s="555" customFormat="1" ht="15" customHeight="1" x14ac:dyDescent="0.25"/>
    <row r="496" s="555" customFormat="1" ht="15" customHeight="1" x14ac:dyDescent="0.25"/>
    <row r="497" s="555" customFormat="1" ht="15" customHeight="1" x14ac:dyDescent="0.25"/>
    <row r="498" s="555" customFormat="1" ht="15" customHeight="1" x14ac:dyDescent="0.25"/>
    <row r="499" s="555" customFormat="1" ht="15" customHeight="1" x14ac:dyDescent="0.25"/>
    <row r="500" s="555" customFormat="1" ht="15" customHeight="1" x14ac:dyDescent="0.25"/>
    <row r="501" s="555" customFormat="1" ht="15" customHeight="1" x14ac:dyDescent="0.25"/>
    <row r="502" s="555" customFormat="1" ht="15" customHeight="1" x14ac:dyDescent="0.25"/>
    <row r="503" s="555" customFormat="1" ht="15" customHeight="1" x14ac:dyDescent="0.25"/>
    <row r="504" s="555" customFormat="1" ht="15" customHeight="1" x14ac:dyDescent="0.25"/>
    <row r="505" s="555" customFormat="1" ht="15" customHeight="1" x14ac:dyDescent="0.25"/>
    <row r="506" s="555" customFormat="1" ht="15" customHeight="1" x14ac:dyDescent="0.25"/>
    <row r="507" s="555" customFormat="1" ht="15" customHeight="1" x14ac:dyDescent="0.25"/>
    <row r="508" s="555" customFormat="1" ht="15" customHeight="1" x14ac:dyDescent="0.25"/>
    <row r="509" s="555" customFormat="1" ht="15" customHeight="1" x14ac:dyDescent="0.25"/>
    <row r="510" s="555" customFormat="1" ht="15" customHeight="1" x14ac:dyDescent="0.25"/>
    <row r="511" s="555" customFormat="1" ht="15" customHeight="1" x14ac:dyDescent="0.25"/>
    <row r="512" s="555" customFormat="1" ht="15" customHeight="1" x14ac:dyDescent="0.25"/>
    <row r="513" s="555" customFormat="1" ht="15" customHeight="1" x14ac:dyDescent="0.25"/>
    <row r="514" s="555" customFormat="1" ht="15" customHeight="1" x14ac:dyDescent="0.25"/>
    <row r="515" s="555" customFormat="1" ht="15" customHeight="1" x14ac:dyDescent="0.25"/>
    <row r="516" s="555" customFormat="1" ht="15" customHeight="1" x14ac:dyDescent="0.25"/>
    <row r="517" s="555" customFormat="1" ht="15" customHeight="1" x14ac:dyDescent="0.25"/>
    <row r="518" s="555" customFormat="1" ht="15" customHeight="1" x14ac:dyDescent="0.25"/>
    <row r="519" s="555" customFormat="1" ht="15" customHeight="1" x14ac:dyDescent="0.25"/>
    <row r="520" s="555" customFormat="1" ht="15" customHeight="1" x14ac:dyDescent="0.25"/>
    <row r="521" s="555" customFormat="1" ht="15" customHeight="1" x14ac:dyDescent="0.25"/>
    <row r="522" s="555" customFormat="1" ht="15" customHeight="1" x14ac:dyDescent="0.25"/>
    <row r="523" s="555" customFormat="1" ht="15" customHeight="1" x14ac:dyDescent="0.25"/>
    <row r="524" s="555" customFormat="1" ht="15" customHeight="1" x14ac:dyDescent="0.25"/>
    <row r="525" s="555" customFormat="1" ht="15" customHeight="1" x14ac:dyDescent="0.25"/>
    <row r="526" s="555" customFormat="1" ht="15" customHeight="1" x14ac:dyDescent="0.25"/>
    <row r="527" s="555" customFormat="1" ht="15" customHeight="1" x14ac:dyDescent="0.25"/>
    <row r="528" s="555" customFormat="1" ht="15" customHeight="1" x14ac:dyDescent="0.25"/>
    <row r="529" s="555" customFormat="1" ht="15" customHeight="1" x14ac:dyDescent="0.25"/>
    <row r="530" s="555" customFormat="1" ht="15" customHeight="1" x14ac:dyDescent="0.25"/>
    <row r="531" s="555" customFormat="1" ht="15" customHeight="1" x14ac:dyDescent="0.25"/>
    <row r="532" s="555" customFormat="1" ht="15" customHeight="1" x14ac:dyDescent="0.25"/>
    <row r="533" s="555" customFormat="1" ht="15" customHeight="1" x14ac:dyDescent="0.25"/>
    <row r="534" s="555" customFormat="1" ht="15" customHeight="1" x14ac:dyDescent="0.25"/>
    <row r="535" s="555" customFormat="1" ht="15" customHeight="1" x14ac:dyDescent="0.25"/>
    <row r="536" s="555" customFormat="1" ht="15" customHeight="1" x14ac:dyDescent="0.25"/>
    <row r="537" s="555" customFormat="1" ht="15" customHeight="1" x14ac:dyDescent="0.25"/>
    <row r="538" s="555" customFormat="1" ht="15" customHeight="1" x14ac:dyDescent="0.25"/>
    <row r="539" s="555" customFormat="1" ht="15" customHeight="1" x14ac:dyDescent="0.25"/>
    <row r="540" s="555" customFormat="1" ht="15" customHeight="1" x14ac:dyDescent="0.25"/>
    <row r="541" s="555" customFormat="1" ht="15" customHeight="1" x14ac:dyDescent="0.25"/>
    <row r="542" s="555" customFormat="1" ht="15" customHeight="1" x14ac:dyDescent="0.25"/>
    <row r="543" s="555" customFormat="1" ht="15" customHeight="1" x14ac:dyDescent="0.25"/>
    <row r="544" s="555" customFormat="1" ht="15" customHeight="1" x14ac:dyDescent="0.25"/>
    <row r="545" s="555" customFormat="1" ht="15" customHeight="1" x14ac:dyDescent="0.25"/>
    <row r="546" s="555" customFormat="1" ht="15" customHeight="1" x14ac:dyDescent="0.25"/>
    <row r="547" s="555" customFormat="1" ht="15" customHeight="1" x14ac:dyDescent="0.25"/>
    <row r="548" s="555" customFormat="1" ht="15" customHeight="1" x14ac:dyDescent="0.25"/>
    <row r="549" s="555" customFormat="1" ht="15" customHeight="1" x14ac:dyDescent="0.25"/>
    <row r="550" s="555" customFormat="1" ht="15" customHeight="1" x14ac:dyDescent="0.25"/>
    <row r="551" s="555" customFormat="1" ht="15" customHeight="1" x14ac:dyDescent="0.25"/>
    <row r="552" s="555" customFormat="1" ht="15" customHeight="1" x14ac:dyDescent="0.25"/>
    <row r="553" s="555" customFormat="1" ht="15" customHeight="1" x14ac:dyDescent="0.25"/>
    <row r="554" s="555" customFormat="1" ht="15" customHeight="1" x14ac:dyDescent="0.25"/>
    <row r="555" s="555" customFormat="1" ht="15" customHeight="1" x14ac:dyDescent="0.25"/>
    <row r="556" s="555" customFormat="1" ht="15" customHeight="1" x14ac:dyDescent="0.25"/>
    <row r="557" s="555" customFormat="1" ht="15" customHeight="1" x14ac:dyDescent="0.25"/>
    <row r="558" s="555" customFormat="1" ht="15" customHeight="1" x14ac:dyDescent="0.25"/>
    <row r="559" s="555" customFormat="1" ht="15" customHeight="1" x14ac:dyDescent="0.25"/>
    <row r="560" s="555" customFormat="1" ht="15" customHeight="1" x14ac:dyDescent="0.25"/>
    <row r="561" s="555" customFormat="1" ht="15" customHeight="1" x14ac:dyDescent="0.25"/>
    <row r="562" s="555" customFormat="1" ht="15" customHeight="1" x14ac:dyDescent="0.25"/>
    <row r="563" s="555" customFormat="1" ht="15" customHeight="1" x14ac:dyDescent="0.25"/>
    <row r="564" s="555" customFormat="1" ht="15" customHeight="1" x14ac:dyDescent="0.25"/>
    <row r="565" s="555" customFormat="1" ht="15" customHeight="1" x14ac:dyDescent="0.25"/>
    <row r="566" s="555" customFormat="1" ht="15" customHeight="1" x14ac:dyDescent="0.25"/>
    <row r="567" s="555" customFormat="1" ht="15" customHeight="1" x14ac:dyDescent="0.25"/>
    <row r="568" s="555" customFormat="1" ht="15" customHeight="1" x14ac:dyDescent="0.25"/>
    <row r="569" s="555" customFormat="1" ht="15" customHeight="1" x14ac:dyDescent="0.25"/>
    <row r="570" s="555" customFormat="1" ht="15" customHeight="1" x14ac:dyDescent="0.25"/>
    <row r="571" s="555" customFormat="1" ht="15" customHeight="1" x14ac:dyDescent="0.25"/>
    <row r="572" s="555" customFormat="1" ht="15" customHeight="1" x14ac:dyDescent="0.25"/>
    <row r="573" s="555" customFormat="1" ht="15" customHeight="1" x14ac:dyDescent="0.25"/>
    <row r="574" s="555" customFormat="1" ht="15" customHeight="1" x14ac:dyDescent="0.25"/>
    <row r="575" s="555" customFormat="1" ht="15" customHeight="1" x14ac:dyDescent="0.25"/>
    <row r="576" s="555" customFormat="1" ht="15" customHeight="1" x14ac:dyDescent="0.25"/>
    <row r="577" s="555" customFormat="1" ht="15" customHeight="1" x14ac:dyDescent="0.25"/>
    <row r="578" s="555" customFormat="1" ht="15" customHeight="1" x14ac:dyDescent="0.25"/>
    <row r="579" s="555" customFormat="1" ht="15" customHeight="1" x14ac:dyDescent="0.25"/>
    <row r="580" s="555" customFormat="1" ht="15" customHeight="1" x14ac:dyDescent="0.25"/>
    <row r="581" s="555" customFormat="1" ht="15" customHeight="1" x14ac:dyDescent="0.25"/>
    <row r="582" s="555" customFormat="1" ht="15" customHeight="1" x14ac:dyDescent="0.25"/>
    <row r="583" s="555" customFormat="1" ht="15" customHeight="1" x14ac:dyDescent="0.25"/>
    <row r="584" s="555" customFormat="1" ht="15" customHeight="1" x14ac:dyDescent="0.25"/>
    <row r="585" s="555" customFormat="1" ht="15" customHeight="1" x14ac:dyDescent="0.25"/>
    <row r="586" s="555" customFormat="1" ht="15" customHeight="1" x14ac:dyDescent="0.25"/>
    <row r="587" s="555" customFormat="1" ht="15" customHeight="1" x14ac:dyDescent="0.25"/>
    <row r="588" s="555" customFormat="1" ht="15" customHeight="1" x14ac:dyDescent="0.25"/>
    <row r="589" s="555" customFormat="1" ht="15" customHeight="1" x14ac:dyDescent="0.25"/>
    <row r="590" s="555" customFormat="1" ht="15" customHeight="1" x14ac:dyDescent="0.25"/>
    <row r="591" s="555" customFormat="1" ht="15" customHeight="1" x14ac:dyDescent="0.25"/>
    <row r="592" s="555" customFormat="1" ht="15" customHeight="1" x14ac:dyDescent="0.25"/>
    <row r="593" s="555" customFormat="1" ht="15" customHeight="1" x14ac:dyDescent="0.25"/>
    <row r="594" s="555" customFormat="1" ht="15" customHeight="1" x14ac:dyDescent="0.25"/>
    <row r="595" s="555" customFormat="1" ht="15" customHeight="1" x14ac:dyDescent="0.25"/>
    <row r="596" s="555" customFormat="1" ht="15" customHeight="1" x14ac:dyDescent="0.25"/>
    <row r="597" s="555" customFormat="1" ht="15" customHeight="1" x14ac:dyDescent="0.25"/>
    <row r="598" s="555" customFormat="1" ht="15" customHeight="1" x14ac:dyDescent="0.25"/>
    <row r="599" s="555" customFormat="1" ht="15" customHeight="1" x14ac:dyDescent="0.25"/>
    <row r="600" s="555" customFormat="1" ht="15" customHeight="1" x14ac:dyDescent="0.25"/>
    <row r="601" s="555" customFormat="1" ht="15" customHeight="1" x14ac:dyDescent="0.25"/>
    <row r="602" s="555" customFormat="1" ht="15" customHeight="1" x14ac:dyDescent="0.25"/>
    <row r="603" s="555" customFormat="1" ht="15" customHeight="1" x14ac:dyDescent="0.25"/>
    <row r="604" s="555" customFormat="1" ht="15" customHeight="1" x14ac:dyDescent="0.25"/>
    <row r="605" s="555" customFormat="1" ht="15" customHeight="1" x14ac:dyDescent="0.25"/>
    <row r="606" s="555" customFormat="1" ht="15" customHeight="1" x14ac:dyDescent="0.25"/>
    <row r="607" s="555" customFormat="1" ht="15" customHeight="1" x14ac:dyDescent="0.25"/>
    <row r="608" s="555" customFormat="1" ht="15" customHeight="1" x14ac:dyDescent="0.25"/>
    <row r="609" s="555" customFormat="1" ht="15" customHeight="1" x14ac:dyDescent="0.25"/>
    <row r="610" s="555" customFormat="1" ht="15" customHeight="1" x14ac:dyDescent="0.25"/>
    <row r="611" s="555" customFormat="1" ht="15" customHeight="1" x14ac:dyDescent="0.25"/>
    <row r="612" s="555" customFormat="1" ht="15" customHeight="1" x14ac:dyDescent="0.25"/>
    <row r="613" s="555" customFormat="1" ht="15" customHeight="1" x14ac:dyDescent="0.25"/>
    <row r="614" s="555" customFormat="1" ht="15" customHeight="1" x14ac:dyDescent="0.25"/>
    <row r="615" s="555" customFormat="1" ht="15" customHeight="1" x14ac:dyDescent="0.25"/>
    <row r="616" s="555" customFormat="1" ht="15" customHeight="1" x14ac:dyDescent="0.25"/>
    <row r="617" s="555" customFormat="1" ht="15" customHeight="1" x14ac:dyDescent="0.25"/>
    <row r="618" s="555" customFormat="1" ht="15" customHeight="1" x14ac:dyDescent="0.25"/>
    <row r="619" s="555" customFormat="1" ht="15" customHeight="1" x14ac:dyDescent="0.25"/>
    <row r="620" s="555" customFormat="1" ht="15" customHeight="1" x14ac:dyDescent="0.25"/>
    <row r="621" s="555" customFormat="1" ht="15" customHeight="1" x14ac:dyDescent="0.25"/>
    <row r="622" s="555" customFormat="1" ht="15" customHeight="1" x14ac:dyDescent="0.25"/>
    <row r="623" s="555" customFormat="1" ht="15" customHeight="1" x14ac:dyDescent="0.25"/>
    <row r="624" s="555" customFormat="1" ht="15" customHeight="1" x14ac:dyDescent="0.25"/>
    <row r="625" s="555" customFormat="1" ht="15" customHeight="1" x14ac:dyDescent="0.25"/>
    <row r="626" s="555" customFormat="1" ht="15" customHeight="1" x14ac:dyDescent="0.25"/>
    <row r="627" s="555" customFormat="1" ht="15" customHeight="1" x14ac:dyDescent="0.25"/>
    <row r="628" s="555" customFormat="1" ht="15" customHeight="1" x14ac:dyDescent="0.25"/>
    <row r="629" s="555" customFormat="1" ht="15" customHeight="1" x14ac:dyDescent="0.25"/>
    <row r="630" s="555" customFormat="1" ht="15" customHeight="1" x14ac:dyDescent="0.25"/>
    <row r="631" s="555" customFormat="1" ht="15" customHeight="1" x14ac:dyDescent="0.25"/>
    <row r="632" s="555" customFormat="1" ht="15" customHeight="1" x14ac:dyDescent="0.25"/>
    <row r="633" s="555" customFormat="1" ht="15" customHeight="1" x14ac:dyDescent="0.25"/>
    <row r="634" s="555" customFormat="1" ht="15" customHeight="1" x14ac:dyDescent="0.25"/>
    <row r="635" s="555" customFormat="1" ht="15" customHeight="1" x14ac:dyDescent="0.25"/>
    <row r="636" s="555" customFormat="1" ht="15" customHeight="1" x14ac:dyDescent="0.25"/>
    <row r="637" s="555" customFormat="1" ht="15" customHeight="1" x14ac:dyDescent="0.25"/>
    <row r="638" s="555" customFormat="1" ht="15" customHeight="1" x14ac:dyDescent="0.25"/>
    <row r="639" s="555" customFormat="1" ht="15" customHeight="1" x14ac:dyDescent="0.25"/>
    <row r="640" s="555" customFormat="1" ht="15" customHeight="1" x14ac:dyDescent="0.25"/>
    <row r="641" s="555" customFormat="1" ht="15" customHeight="1" x14ac:dyDescent="0.25"/>
    <row r="642" s="555" customFormat="1" ht="15" customHeight="1" x14ac:dyDescent="0.25"/>
    <row r="643" s="555" customFormat="1" ht="15" customHeight="1" x14ac:dyDescent="0.25"/>
    <row r="644" s="555" customFormat="1" ht="15" customHeight="1" x14ac:dyDescent="0.25"/>
    <row r="645" s="555" customFormat="1" ht="15" customHeight="1" x14ac:dyDescent="0.25"/>
    <row r="646" s="555" customFormat="1" ht="15" customHeight="1" x14ac:dyDescent="0.25"/>
    <row r="647" s="555" customFormat="1" ht="15" customHeight="1" x14ac:dyDescent="0.25"/>
    <row r="648" s="555" customFormat="1" ht="15" customHeight="1" x14ac:dyDescent="0.25"/>
    <row r="649" s="555" customFormat="1" ht="15" customHeight="1" x14ac:dyDescent="0.25"/>
    <row r="650" s="555" customFormat="1" ht="15" customHeight="1" x14ac:dyDescent="0.25"/>
    <row r="651" s="555" customFormat="1" ht="15" customHeight="1" x14ac:dyDescent="0.25"/>
    <row r="652" s="555" customFormat="1" ht="15" customHeight="1" x14ac:dyDescent="0.25"/>
    <row r="653" s="555" customFormat="1" ht="15" customHeight="1" x14ac:dyDescent="0.25"/>
    <row r="654" s="555" customFormat="1" ht="15" customHeight="1" x14ac:dyDescent="0.25"/>
    <row r="655" s="555" customFormat="1" ht="15" customHeight="1" x14ac:dyDescent="0.25"/>
    <row r="656" s="555" customFormat="1" ht="15" customHeight="1" x14ac:dyDescent="0.25"/>
    <row r="657" s="555" customFormat="1" ht="15" customHeight="1" x14ac:dyDescent="0.25"/>
    <row r="658" s="555" customFormat="1" ht="15" customHeight="1" x14ac:dyDescent="0.25"/>
    <row r="659" s="555" customFormat="1" ht="15" customHeight="1" x14ac:dyDescent="0.25"/>
    <row r="660" s="555" customFormat="1" ht="15" customHeight="1" x14ac:dyDescent="0.25"/>
    <row r="661" s="555" customFormat="1" ht="15" customHeight="1" x14ac:dyDescent="0.25"/>
    <row r="662" s="555" customFormat="1" ht="15" customHeight="1" x14ac:dyDescent="0.25"/>
    <row r="663" s="555" customFormat="1" ht="15" customHeight="1" x14ac:dyDescent="0.25"/>
    <row r="664" s="555" customFormat="1" ht="15" customHeight="1" x14ac:dyDescent="0.25"/>
    <row r="665" s="555" customFormat="1" ht="15" customHeight="1" x14ac:dyDescent="0.25"/>
    <row r="666" s="555" customFormat="1" ht="15" customHeight="1" x14ac:dyDescent="0.25"/>
    <row r="667" s="555" customFormat="1" ht="15" customHeight="1" x14ac:dyDescent="0.25"/>
    <row r="668" s="555" customFormat="1" ht="15" customHeight="1" x14ac:dyDescent="0.25"/>
    <row r="669" s="555" customFormat="1" ht="15" customHeight="1" x14ac:dyDescent="0.25"/>
    <row r="670" s="555" customFormat="1" ht="15" customHeight="1" x14ac:dyDescent="0.25"/>
    <row r="671" s="555" customFormat="1" ht="15" customHeight="1" x14ac:dyDescent="0.25"/>
    <row r="672" s="555" customFormat="1" ht="15" customHeight="1" x14ac:dyDescent="0.25"/>
    <row r="673" s="555" customFormat="1" ht="15" customHeight="1" x14ac:dyDescent="0.25"/>
    <row r="674" s="555" customFormat="1" ht="15" customHeight="1" x14ac:dyDescent="0.25"/>
    <row r="675" s="555" customFormat="1" ht="15" customHeight="1" x14ac:dyDescent="0.25"/>
    <row r="676" s="555" customFormat="1" ht="15" customHeight="1" x14ac:dyDescent="0.25"/>
    <row r="677" s="555" customFormat="1" ht="15" customHeight="1" x14ac:dyDescent="0.25"/>
    <row r="678" s="555" customFormat="1" ht="15" customHeight="1" x14ac:dyDescent="0.25"/>
    <row r="679" s="555" customFormat="1" ht="15" customHeight="1" x14ac:dyDescent="0.25"/>
    <row r="680" s="555" customFormat="1" ht="15" customHeight="1" x14ac:dyDescent="0.25"/>
    <row r="681" s="555" customFormat="1" ht="15" customHeight="1" x14ac:dyDescent="0.25"/>
    <row r="682" s="555" customFormat="1" ht="15" customHeight="1" x14ac:dyDescent="0.25"/>
    <row r="683" s="555" customFormat="1" ht="15" customHeight="1" x14ac:dyDescent="0.25"/>
    <row r="684" s="555" customFormat="1" ht="15" customHeight="1" x14ac:dyDescent="0.25"/>
    <row r="685" s="555" customFormat="1" ht="15" customHeight="1" x14ac:dyDescent="0.25"/>
    <row r="686" s="555" customFormat="1" ht="15" customHeight="1" x14ac:dyDescent="0.25"/>
    <row r="687" s="555" customFormat="1" ht="15" customHeight="1" x14ac:dyDescent="0.25"/>
    <row r="688" s="555" customFormat="1" ht="15" customHeight="1" x14ac:dyDescent="0.25"/>
    <row r="689" s="555" customFormat="1" ht="15" customHeight="1" x14ac:dyDescent="0.25"/>
    <row r="690" s="555" customFormat="1" ht="15" customHeight="1" x14ac:dyDescent="0.25"/>
    <row r="691" s="555" customFormat="1" ht="15" customHeight="1" x14ac:dyDescent="0.25"/>
    <row r="692" s="555" customFormat="1" ht="15" customHeight="1" x14ac:dyDescent="0.25"/>
    <row r="693" s="555" customFormat="1" ht="15" customHeight="1" x14ac:dyDescent="0.25"/>
    <row r="694" s="555" customFormat="1" ht="15" customHeight="1" x14ac:dyDescent="0.25"/>
    <row r="695" s="555" customFormat="1" ht="15" customHeight="1" x14ac:dyDescent="0.25"/>
    <row r="696" s="555" customFormat="1" ht="15" customHeight="1" x14ac:dyDescent="0.25"/>
    <row r="697" s="555" customFormat="1" ht="15" customHeight="1" x14ac:dyDescent="0.25"/>
    <row r="698" s="555" customFormat="1" ht="15" customHeight="1" x14ac:dyDescent="0.25"/>
    <row r="699" s="555" customFormat="1" ht="15" customHeight="1" x14ac:dyDescent="0.25"/>
    <row r="700" s="555" customFormat="1" ht="15" customHeight="1" x14ac:dyDescent="0.25"/>
    <row r="701" s="555" customFormat="1" ht="15" customHeight="1" x14ac:dyDescent="0.25"/>
    <row r="702" s="555" customFormat="1" ht="15" customHeight="1" x14ac:dyDescent="0.25"/>
    <row r="703" s="555" customFormat="1" ht="15" customHeight="1" x14ac:dyDescent="0.25"/>
    <row r="704" s="555" customFormat="1" ht="15" customHeight="1" x14ac:dyDescent="0.25"/>
    <row r="705" s="555" customFormat="1" ht="15" customHeight="1" x14ac:dyDescent="0.25"/>
    <row r="706" s="555" customFormat="1" ht="15" customHeight="1" x14ac:dyDescent="0.25"/>
    <row r="707" s="555" customFormat="1" ht="15" customHeight="1" x14ac:dyDescent="0.25"/>
    <row r="708" s="555" customFormat="1" ht="15" customHeight="1" x14ac:dyDescent="0.25"/>
    <row r="709" s="555" customFormat="1" ht="15" customHeight="1" x14ac:dyDescent="0.25"/>
    <row r="710" s="555" customFormat="1" ht="15" customHeight="1" x14ac:dyDescent="0.25"/>
    <row r="711" s="555" customFormat="1" ht="15" customHeight="1" x14ac:dyDescent="0.25"/>
    <row r="712" s="555" customFormat="1" ht="15" customHeight="1" x14ac:dyDescent="0.25"/>
    <row r="713" s="555" customFormat="1" ht="15" customHeight="1" x14ac:dyDescent="0.25"/>
    <row r="714" s="555" customFormat="1" ht="15" customHeight="1" x14ac:dyDescent="0.25"/>
    <row r="715" s="555" customFormat="1" ht="15" customHeight="1" x14ac:dyDescent="0.25"/>
    <row r="716" s="555" customFormat="1" ht="15" customHeight="1" x14ac:dyDescent="0.25"/>
    <row r="717" s="555" customFormat="1" ht="15" customHeight="1" x14ac:dyDescent="0.25"/>
    <row r="718" s="555" customFormat="1" ht="15" customHeight="1" x14ac:dyDescent="0.25"/>
    <row r="719" s="555" customFormat="1" ht="15" customHeight="1" x14ac:dyDescent="0.25"/>
    <row r="720" s="555" customFormat="1" ht="15" customHeight="1" x14ac:dyDescent="0.25"/>
    <row r="721" s="555" customFormat="1" ht="15" customHeight="1" x14ac:dyDescent="0.25"/>
    <row r="722" s="555" customFormat="1" ht="15" customHeight="1" x14ac:dyDescent="0.25"/>
    <row r="723" s="555" customFormat="1" ht="15" customHeight="1" x14ac:dyDescent="0.25"/>
    <row r="724" s="555" customFormat="1" ht="15" customHeight="1" x14ac:dyDescent="0.25"/>
    <row r="725" s="555" customFormat="1" ht="15" customHeight="1" x14ac:dyDescent="0.25"/>
    <row r="726" s="555" customFormat="1" ht="15" customHeight="1" x14ac:dyDescent="0.25"/>
    <row r="727" s="555" customFormat="1" ht="15" customHeight="1" x14ac:dyDescent="0.25"/>
    <row r="728" s="555" customFormat="1" ht="15" customHeight="1" x14ac:dyDescent="0.25"/>
    <row r="729" s="555" customFormat="1" ht="15" customHeight="1" x14ac:dyDescent="0.25"/>
    <row r="730" s="555" customFormat="1" ht="15" customHeight="1" x14ac:dyDescent="0.25"/>
    <row r="731" s="555" customFormat="1" ht="15" customHeight="1" x14ac:dyDescent="0.25"/>
    <row r="732" s="555" customFormat="1" ht="15" customHeight="1" x14ac:dyDescent="0.25"/>
    <row r="733" s="555" customFormat="1" ht="15" customHeight="1" x14ac:dyDescent="0.25"/>
    <row r="734" s="555" customFormat="1" ht="15" customHeight="1" x14ac:dyDescent="0.25"/>
    <row r="735" s="555" customFormat="1" ht="15" customHeight="1" x14ac:dyDescent="0.25"/>
    <row r="736" s="555" customFormat="1" ht="15" customHeight="1" x14ac:dyDescent="0.25"/>
    <row r="737" s="555" customFormat="1" ht="15" customHeight="1" x14ac:dyDescent="0.25"/>
    <row r="738" s="555" customFormat="1" ht="15" customHeight="1" x14ac:dyDescent="0.25"/>
    <row r="739" s="555" customFormat="1" ht="15" customHeight="1" x14ac:dyDescent="0.25"/>
    <row r="740" s="555" customFormat="1" ht="15" customHeight="1" x14ac:dyDescent="0.25"/>
    <row r="741" s="555" customFormat="1" ht="15" customHeight="1" x14ac:dyDescent="0.25"/>
    <row r="742" s="555" customFormat="1" ht="15" customHeight="1" x14ac:dyDescent="0.25"/>
    <row r="743" s="555" customFormat="1" ht="15" customHeight="1" x14ac:dyDescent="0.25"/>
    <row r="744" s="555" customFormat="1" ht="15" customHeight="1" x14ac:dyDescent="0.25"/>
    <row r="745" s="555" customFormat="1" ht="15" customHeight="1" x14ac:dyDescent="0.25"/>
    <row r="746" s="555" customFormat="1" ht="15" customHeight="1" x14ac:dyDescent="0.25"/>
    <row r="747" s="555" customFormat="1" ht="15" customHeight="1" x14ac:dyDescent="0.25"/>
    <row r="748" s="555" customFormat="1" ht="15" customHeight="1" x14ac:dyDescent="0.25"/>
    <row r="749" s="555" customFormat="1" ht="15" customHeight="1" x14ac:dyDescent="0.25"/>
    <row r="750" s="555" customFormat="1" ht="15" customHeight="1" x14ac:dyDescent="0.25"/>
    <row r="751" s="555" customFormat="1" ht="15" customHeight="1" x14ac:dyDescent="0.25"/>
    <row r="752" s="555" customFormat="1" ht="15" customHeight="1" x14ac:dyDescent="0.25"/>
    <row r="753" s="555" customFormat="1" ht="15" customHeight="1" x14ac:dyDescent="0.25"/>
    <row r="754" s="555" customFormat="1" ht="15" customHeight="1" x14ac:dyDescent="0.25"/>
    <row r="755" s="555" customFormat="1" ht="15" customHeight="1" x14ac:dyDescent="0.25"/>
    <row r="756" s="555" customFormat="1" ht="15" customHeight="1" x14ac:dyDescent="0.25"/>
    <row r="757" s="555" customFormat="1" ht="15" customHeight="1" x14ac:dyDescent="0.25"/>
    <row r="758" s="555" customFormat="1" ht="15" customHeight="1" x14ac:dyDescent="0.25"/>
    <row r="759" s="555" customFormat="1" ht="15" customHeight="1" x14ac:dyDescent="0.25"/>
    <row r="760" s="555" customFormat="1" ht="15" customHeight="1" x14ac:dyDescent="0.25"/>
    <row r="761" s="555" customFormat="1" ht="15" customHeight="1" x14ac:dyDescent="0.25"/>
    <row r="762" s="555" customFormat="1" ht="15" customHeight="1" x14ac:dyDescent="0.25"/>
    <row r="763" s="555" customFormat="1" ht="15" customHeight="1" x14ac:dyDescent="0.25"/>
    <row r="764" s="555" customFormat="1" ht="15" customHeight="1" x14ac:dyDescent="0.25"/>
    <row r="765" s="555" customFormat="1" ht="15" customHeight="1" x14ac:dyDescent="0.25"/>
    <row r="766" s="555" customFormat="1" ht="15" customHeight="1" x14ac:dyDescent="0.25"/>
    <row r="767" s="555" customFormat="1" ht="15" customHeight="1" x14ac:dyDescent="0.25"/>
    <row r="768" s="555" customFormat="1" ht="15" customHeight="1" x14ac:dyDescent="0.25"/>
    <row r="769" s="555" customFormat="1" ht="15" customHeight="1" x14ac:dyDescent="0.25"/>
    <row r="770" s="555" customFormat="1" ht="15" customHeight="1" x14ac:dyDescent="0.25"/>
    <row r="771" s="555" customFormat="1" ht="15" customHeight="1" x14ac:dyDescent="0.25"/>
    <row r="772" s="555" customFormat="1" ht="15" customHeight="1" x14ac:dyDescent="0.25"/>
    <row r="773" s="555" customFormat="1" ht="15" customHeight="1" x14ac:dyDescent="0.25"/>
    <row r="774" s="555" customFormat="1" ht="15" customHeight="1" x14ac:dyDescent="0.25"/>
    <row r="775" s="555" customFormat="1" ht="15" customHeight="1" x14ac:dyDescent="0.25"/>
    <row r="776" s="555" customFormat="1" ht="15" customHeight="1" x14ac:dyDescent="0.25"/>
    <row r="777" s="555" customFormat="1" ht="15" customHeight="1" x14ac:dyDescent="0.25"/>
    <row r="778" s="555" customFormat="1" ht="15" customHeight="1" x14ac:dyDescent="0.25"/>
    <row r="779" s="555" customFormat="1" ht="15" customHeight="1" x14ac:dyDescent="0.25"/>
    <row r="780" s="555" customFormat="1" ht="15" customHeight="1" x14ac:dyDescent="0.25"/>
    <row r="781" s="555" customFormat="1" ht="15" customHeight="1" x14ac:dyDescent="0.25"/>
    <row r="782" s="555" customFormat="1" ht="15" customHeight="1" x14ac:dyDescent="0.25"/>
    <row r="783" s="555" customFormat="1" ht="15" customHeight="1" x14ac:dyDescent="0.25"/>
    <row r="784" s="555" customFormat="1" ht="15" customHeight="1" x14ac:dyDescent="0.25"/>
    <row r="785" s="555" customFormat="1" ht="15" customHeight="1" x14ac:dyDescent="0.25"/>
    <row r="786" s="555" customFormat="1" ht="15" customHeight="1" x14ac:dyDescent="0.25"/>
    <row r="787" s="555" customFormat="1" ht="15" customHeight="1" x14ac:dyDescent="0.25"/>
    <row r="788" s="555" customFormat="1" ht="15" customHeight="1" x14ac:dyDescent="0.25"/>
    <row r="789" s="555" customFormat="1" ht="15" customHeight="1" x14ac:dyDescent="0.25"/>
    <row r="790" s="555" customFormat="1" ht="15" customHeight="1" x14ac:dyDescent="0.25"/>
    <row r="791" s="555" customFormat="1" ht="15" customHeight="1" x14ac:dyDescent="0.25"/>
    <row r="792" s="555" customFormat="1" ht="15" customHeight="1" x14ac:dyDescent="0.25"/>
    <row r="793" s="555" customFormat="1" ht="15" customHeight="1" x14ac:dyDescent="0.25"/>
    <row r="794" s="555" customFormat="1" ht="15" customHeight="1" x14ac:dyDescent="0.25"/>
    <row r="795" s="555" customFormat="1" ht="15" customHeight="1" x14ac:dyDescent="0.25"/>
    <row r="796" s="555" customFormat="1" ht="15" customHeight="1" x14ac:dyDescent="0.25"/>
    <row r="797" s="555" customFormat="1" ht="15" customHeight="1" x14ac:dyDescent="0.25"/>
    <row r="798" s="555" customFormat="1" ht="15" customHeight="1" x14ac:dyDescent="0.25"/>
    <row r="799" s="555" customFormat="1" ht="15" customHeight="1" x14ac:dyDescent="0.25"/>
    <row r="800" s="555" customFormat="1" ht="15" customHeight="1" x14ac:dyDescent="0.25"/>
    <row r="801" s="555" customFormat="1" ht="15" customHeight="1" x14ac:dyDescent="0.25"/>
    <row r="802" s="555" customFormat="1" ht="15" customHeight="1" x14ac:dyDescent="0.25"/>
    <row r="803" s="555" customFormat="1" ht="15" customHeight="1" x14ac:dyDescent="0.25"/>
    <row r="804" s="555" customFormat="1" ht="15" customHeight="1" x14ac:dyDescent="0.25"/>
    <row r="805" s="555" customFormat="1" ht="15" customHeight="1" x14ac:dyDescent="0.25"/>
    <row r="806" s="555" customFormat="1" ht="15" customHeight="1" x14ac:dyDescent="0.25"/>
    <row r="807" s="555" customFormat="1" ht="15" customHeight="1" x14ac:dyDescent="0.25"/>
    <row r="808" s="555" customFormat="1" ht="15" customHeight="1" x14ac:dyDescent="0.25"/>
    <row r="809" s="555" customFormat="1" ht="15" customHeight="1" x14ac:dyDescent="0.25"/>
    <row r="810" s="555" customFormat="1" ht="15" customHeight="1" x14ac:dyDescent="0.25"/>
    <row r="811" s="555" customFormat="1" ht="15" customHeight="1" x14ac:dyDescent="0.25"/>
    <row r="812" s="555" customFormat="1" ht="15" customHeight="1" x14ac:dyDescent="0.25"/>
    <row r="813" s="555" customFormat="1" ht="15" customHeight="1" x14ac:dyDescent="0.25"/>
    <row r="814" s="555" customFormat="1" ht="15" customHeight="1" x14ac:dyDescent="0.25"/>
    <row r="815" s="555" customFormat="1" ht="15" customHeight="1" x14ac:dyDescent="0.25"/>
    <row r="816" s="555" customFormat="1" ht="15" customHeight="1" x14ac:dyDescent="0.25"/>
    <row r="817" s="555" customFormat="1" ht="15" customHeight="1" x14ac:dyDescent="0.25"/>
    <row r="818" s="555" customFormat="1" ht="15" customHeight="1" x14ac:dyDescent="0.25"/>
    <row r="819" s="555" customFormat="1" ht="15" customHeight="1" x14ac:dyDescent="0.25"/>
    <row r="820" s="555" customFormat="1" ht="15" customHeight="1" x14ac:dyDescent="0.25"/>
    <row r="821" s="555" customFormat="1" ht="15" customHeight="1" x14ac:dyDescent="0.25"/>
    <row r="822" s="555" customFormat="1" ht="15" customHeight="1" x14ac:dyDescent="0.25"/>
    <row r="823" s="555" customFormat="1" ht="15" customHeight="1" x14ac:dyDescent="0.25"/>
    <row r="824" s="555" customFormat="1" ht="15" customHeight="1" x14ac:dyDescent="0.25"/>
    <row r="825" s="555" customFormat="1" ht="15" customHeight="1" x14ac:dyDescent="0.25"/>
    <row r="826" s="555" customFormat="1" ht="15" customHeight="1" x14ac:dyDescent="0.25"/>
    <row r="827" s="555" customFormat="1" ht="15" customHeight="1" x14ac:dyDescent="0.25"/>
    <row r="828" s="555" customFormat="1" ht="15" customHeight="1" x14ac:dyDescent="0.25"/>
    <row r="829" s="555" customFormat="1" ht="15" customHeight="1" x14ac:dyDescent="0.25"/>
    <row r="830" s="555" customFormat="1" ht="15" customHeight="1" x14ac:dyDescent="0.25"/>
    <row r="831" s="555" customFormat="1" ht="15" customHeight="1" x14ac:dyDescent="0.25"/>
    <row r="832" s="555" customFormat="1" ht="15" customHeight="1" x14ac:dyDescent="0.25"/>
    <row r="833" s="555" customFormat="1" ht="15" customHeight="1" x14ac:dyDescent="0.25"/>
    <row r="834" s="555" customFormat="1" ht="15" customHeight="1" x14ac:dyDescent="0.25"/>
    <row r="835" s="555" customFormat="1" ht="15" customHeight="1" x14ac:dyDescent="0.25"/>
    <row r="836" s="555" customFormat="1" ht="15" customHeight="1" x14ac:dyDescent="0.25"/>
    <row r="837" s="555" customFormat="1" ht="15" customHeight="1" x14ac:dyDescent="0.25"/>
    <row r="838" s="555" customFormat="1" ht="15" customHeight="1" x14ac:dyDescent="0.25"/>
    <row r="839" s="555" customFormat="1" ht="15" customHeight="1" x14ac:dyDescent="0.25"/>
    <row r="840" s="555" customFormat="1" ht="15" customHeight="1" x14ac:dyDescent="0.25"/>
    <row r="841" s="555" customFormat="1" ht="15" customHeight="1" x14ac:dyDescent="0.25"/>
    <row r="842" s="555" customFormat="1" ht="15" customHeight="1" x14ac:dyDescent="0.25"/>
    <row r="843" s="555" customFormat="1" ht="15" customHeight="1" x14ac:dyDescent="0.25"/>
    <row r="844" s="555" customFormat="1" ht="15" customHeight="1" x14ac:dyDescent="0.25"/>
    <row r="845" s="555" customFormat="1" ht="15" customHeight="1" x14ac:dyDescent="0.25"/>
    <row r="846" s="555" customFormat="1" ht="15" customHeight="1" x14ac:dyDescent="0.25"/>
    <row r="847" s="555" customFormat="1" ht="15" customHeight="1" x14ac:dyDescent="0.25"/>
    <row r="848" s="555" customFormat="1" ht="15" customHeight="1" x14ac:dyDescent="0.25"/>
    <row r="849" s="555" customFormat="1" ht="15" customHeight="1" x14ac:dyDescent="0.25"/>
    <row r="850" s="555" customFormat="1" ht="15" customHeight="1" x14ac:dyDescent="0.25"/>
    <row r="851" s="555" customFormat="1" ht="15" customHeight="1" x14ac:dyDescent="0.25"/>
    <row r="852" s="555" customFormat="1" ht="15" customHeight="1" x14ac:dyDescent="0.25"/>
    <row r="853" s="555" customFormat="1" ht="15" customHeight="1" x14ac:dyDescent="0.25"/>
    <row r="854" s="555" customFormat="1" ht="15" customHeight="1" x14ac:dyDescent="0.25"/>
    <row r="855" s="555" customFormat="1" ht="15" customHeight="1" x14ac:dyDescent="0.25"/>
    <row r="856" s="555" customFormat="1" ht="15" customHeight="1" x14ac:dyDescent="0.25"/>
    <row r="857" s="555" customFormat="1" ht="15" customHeight="1" x14ac:dyDescent="0.25"/>
    <row r="858" s="555" customFormat="1" ht="15" customHeight="1" x14ac:dyDescent="0.25"/>
    <row r="859" s="555" customFormat="1" ht="15" customHeight="1" x14ac:dyDescent="0.25"/>
    <row r="860" s="555" customFormat="1" ht="15" customHeight="1" x14ac:dyDescent="0.25"/>
    <row r="861" s="555" customFormat="1" ht="15" customHeight="1" x14ac:dyDescent="0.25"/>
    <row r="862" s="555" customFormat="1" ht="15" customHeight="1" x14ac:dyDescent="0.25"/>
    <row r="863" s="555" customFormat="1" ht="15" customHeight="1" x14ac:dyDescent="0.25"/>
    <row r="864" s="555" customFormat="1" ht="15" customHeight="1" x14ac:dyDescent="0.25"/>
    <row r="865" s="555" customFormat="1" ht="15" customHeight="1" x14ac:dyDescent="0.25"/>
    <row r="866" s="555" customFormat="1" ht="15" customHeight="1" x14ac:dyDescent="0.25"/>
    <row r="867" s="555" customFormat="1" ht="15" customHeight="1" x14ac:dyDescent="0.25"/>
    <row r="868" s="555" customFormat="1" ht="15" customHeight="1" x14ac:dyDescent="0.25"/>
    <row r="869" s="555" customFormat="1" ht="15" customHeight="1" x14ac:dyDescent="0.25"/>
    <row r="870" s="555" customFormat="1" ht="15" customHeight="1" x14ac:dyDescent="0.25"/>
    <row r="871" s="555" customFormat="1" ht="15" customHeight="1" x14ac:dyDescent="0.25"/>
    <row r="872" s="555" customFormat="1" ht="15" customHeight="1" x14ac:dyDescent="0.25"/>
    <row r="873" s="555" customFormat="1" ht="15" customHeight="1" x14ac:dyDescent="0.25"/>
    <row r="874" s="555" customFormat="1" ht="15" customHeight="1" x14ac:dyDescent="0.25"/>
    <row r="875" s="555" customFormat="1" ht="15" customHeight="1" x14ac:dyDescent="0.25"/>
    <row r="876" s="555" customFormat="1" ht="15" customHeight="1" x14ac:dyDescent="0.25"/>
    <row r="877" s="555" customFormat="1" ht="15" customHeight="1" x14ac:dyDescent="0.25"/>
    <row r="878" s="555" customFormat="1" ht="15" customHeight="1" x14ac:dyDescent="0.25"/>
    <row r="879" s="555" customFormat="1" ht="15" customHeight="1" x14ac:dyDescent="0.25"/>
    <row r="880" s="555" customFormat="1" ht="15" customHeight="1" x14ac:dyDescent="0.25"/>
    <row r="881" s="555" customFormat="1" ht="15" customHeight="1" x14ac:dyDescent="0.25"/>
    <row r="882" s="555" customFormat="1" ht="15" customHeight="1" x14ac:dyDescent="0.25"/>
    <row r="883" s="555" customFormat="1" ht="15" customHeight="1" x14ac:dyDescent="0.25"/>
    <row r="884" s="555" customFormat="1" ht="15" customHeight="1" x14ac:dyDescent="0.25"/>
    <row r="885" s="555" customFormat="1" ht="15" customHeight="1" x14ac:dyDescent="0.25"/>
    <row r="886" s="555" customFormat="1" ht="15" customHeight="1" x14ac:dyDescent="0.25"/>
    <row r="887" s="555" customFormat="1" ht="15" customHeight="1" x14ac:dyDescent="0.25"/>
    <row r="888" s="555" customFormat="1" ht="15" customHeight="1" x14ac:dyDescent="0.25"/>
    <row r="889" s="555" customFormat="1" ht="15" customHeight="1" x14ac:dyDescent="0.25"/>
    <row r="890" s="555" customFormat="1" ht="15" customHeight="1" x14ac:dyDescent="0.25"/>
    <row r="891" s="555" customFormat="1" ht="15" customHeight="1" x14ac:dyDescent="0.25"/>
    <row r="892" s="555" customFormat="1" ht="15" customHeight="1" x14ac:dyDescent="0.25"/>
    <row r="893" s="555" customFormat="1" ht="15" customHeight="1" x14ac:dyDescent="0.25"/>
    <row r="894" s="555" customFormat="1" ht="15" customHeight="1" x14ac:dyDescent="0.25"/>
    <row r="895" s="555" customFormat="1" ht="15" customHeight="1" x14ac:dyDescent="0.25"/>
    <row r="896" s="555" customFormat="1" ht="15" customHeight="1" x14ac:dyDescent="0.25"/>
    <row r="897" s="555" customFormat="1" ht="15" customHeight="1" x14ac:dyDescent="0.25"/>
    <row r="898" s="555" customFormat="1" ht="15" customHeight="1" x14ac:dyDescent="0.25"/>
    <row r="899" s="555" customFormat="1" ht="15" customHeight="1" x14ac:dyDescent="0.25"/>
    <row r="900" s="555" customFormat="1" ht="15" customHeight="1" x14ac:dyDescent="0.25"/>
    <row r="901" s="555" customFormat="1" ht="15" customHeight="1" x14ac:dyDescent="0.25"/>
    <row r="902" s="555" customFormat="1" ht="15" customHeight="1" x14ac:dyDescent="0.25"/>
    <row r="903" s="555" customFormat="1" ht="15" customHeight="1" x14ac:dyDescent="0.25"/>
    <row r="904" s="555" customFormat="1" ht="15" customHeight="1" x14ac:dyDescent="0.25"/>
    <row r="905" s="555" customFormat="1" ht="15" customHeight="1" x14ac:dyDescent="0.25"/>
    <row r="906" s="555" customFormat="1" ht="15" customHeight="1" x14ac:dyDescent="0.25"/>
    <row r="907" s="555" customFormat="1" ht="15" customHeight="1" x14ac:dyDescent="0.25"/>
    <row r="908" s="555" customFormat="1" ht="15" customHeight="1" x14ac:dyDescent="0.25"/>
    <row r="909" s="555" customFormat="1" ht="15" customHeight="1" x14ac:dyDescent="0.25"/>
    <row r="910" s="555" customFormat="1" ht="15" customHeight="1" x14ac:dyDescent="0.25"/>
    <row r="911" s="555" customFormat="1" ht="15" customHeight="1" x14ac:dyDescent="0.25"/>
    <row r="912" s="555" customFormat="1" ht="15" customHeight="1" x14ac:dyDescent="0.25"/>
    <row r="913" s="555" customFormat="1" ht="15" customHeight="1" x14ac:dyDescent="0.25"/>
    <row r="914" s="555" customFormat="1" ht="15" customHeight="1" x14ac:dyDescent="0.25"/>
    <row r="915" s="555" customFormat="1" ht="15" customHeight="1" x14ac:dyDescent="0.25"/>
    <row r="916" s="555" customFormat="1" ht="15" customHeight="1" x14ac:dyDescent="0.25"/>
    <row r="917" s="555" customFormat="1" ht="15" customHeight="1" x14ac:dyDescent="0.25"/>
    <row r="918" s="555" customFormat="1" ht="15" customHeight="1" x14ac:dyDescent="0.25"/>
    <row r="919" s="555" customFormat="1" ht="15" customHeight="1" x14ac:dyDescent="0.25"/>
    <row r="920" s="555" customFormat="1" ht="15" customHeight="1" x14ac:dyDescent="0.25"/>
    <row r="921" s="555" customFormat="1" ht="15" customHeight="1" x14ac:dyDescent="0.25"/>
    <row r="922" s="555" customFormat="1" ht="15" customHeight="1" x14ac:dyDescent="0.25"/>
    <row r="923" s="555" customFormat="1" ht="15" customHeight="1" x14ac:dyDescent="0.25"/>
    <row r="924" s="555" customFormat="1" ht="15" customHeight="1" x14ac:dyDescent="0.25"/>
    <row r="925" s="555" customFormat="1" ht="15" customHeight="1" x14ac:dyDescent="0.25"/>
    <row r="926" s="555" customFormat="1" ht="15" customHeight="1" x14ac:dyDescent="0.25"/>
    <row r="927" s="555" customFormat="1" ht="15" customHeight="1" x14ac:dyDescent="0.25"/>
    <row r="928" s="555" customFormat="1" ht="15" customHeight="1" x14ac:dyDescent="0.25"/>
    <row r="929" s="555" customFormat="1" ht="15" customHeight="1" x14ac:dyDescent="0.25"/>
    <row r="930" s="555" customFormat="1" ht="15" customHeight="1" x14ac:dyDescent="0.25"/>
    <row r="931" s="555" customFormat="1" ht="15" customHeight="1" x14ac:dyDescent="0.25"/>
    <row r="932" s="555" customFormat="1" ht="15" customHeight="1" x14ac:dyDescent="0.25"/>
    <row r="933" s="555" customFormat="1" ht="15" customHeight="1" x14ac:dyDescent="0.25"/>
    <row r="934" s="555" customFormat="1" ht="15" customHeight="1" x14ac:dyDescent="0.25"/>
    <row r="935" s="555" customFormat="1" ht="15" customHeight="1" x14ac:dyDescent="0.25"/>
    <row r="936" s="555" customFormat="1" ht="15" customHeight="1" x14ac:dyDescent="0.25"/>
    <row r="937" s="555" customFormat="1" ht="15" customHeight="1" x14ac:dyDescent="0.25"/>
    <row r="938" s="555" customFormat="1" ht="15" customHeight="1" x14ac:dyDescent="0.25"/>
    <row r="939" s="555" customFormat="1" ht="15" customHeight="1" x14ac:dyDescent="0.25"/>
    <row r="940" s="555" customFormat="1" ht="15" customHeight="1" x14ac:dyDescent="0.25"/>
    <row r="941" s="555" customFormat="1" ht="15" customHeight="1" x14ac:dyDescent="0.25"/>
    <row r="942" s="555" customFormat="1" ht="15" customHeight="1" x14ac:dyDescent="0.25"/>
    <row r="943" s="555" customFormat="1" ht="15" customHeight="1" x14ac:dyDescent="0.25"/>
    <row r="944" s="555" customFormat="1" ht="15" customHeight="1" x14ac:dyDescent="0.25"/>
    <row r="945" s="555" customFormat="1" ht="15" customHeight="1" x14ac:dyDescent="0.25"/>
    <row r="946" s="555" customFormat="1" ht="15" customHeight="1" x14ac:dyDescent="0.25"/>
    <row r="947" s="555" customFormat="1" ht="15" customHeight="1" x14ac:dyDescent="0.25"/>
    <row r="948" s="555" customFormat="1" ht="15" customHeight="1" x14ac:dyDescent="0.25"/>
    <row r="949" s="555" customFormat="1" ht="15" customHeight="1" x14ac:dyDescent="0.25"/>
    <row r="950" s="555" customFormat="1" ht="15" customHeight="1" x14ac:dyDescent="0.25"/>
    <row r="951" s="555" customFormat="1" ht="15" customHeight="1" x14ac:dyDescent="0.25"/>
    <row r="952" s="555" customFormat="1" ht="15" customHeight="1" x14ac:dyDescent="0.25"/>
    <row r="953" s="555" customFormat="1" ht="15" customHeight="1" x14ac:dyDescent="0.25"/>
    <row r="954" s="555" customFormat="1" ht="15" customHeight="1" x14ac:dyDescent="0.25"/>
    <row r="955" s="555" customFormat="1" ht="15" customHeight="1" x14ac:dyDescent="0.25"/>
    <row r="956" s="555" customFormat="1" ht="15" customHeight="1" x14ac:dyDescent="0.25"/>
    <row r="957" s="555" customFormat="1" ht="15" customHeight="1" x14ac:dyDescent="0.25"/>
    <row r="958" s="555" customFormat="1" ht="15" customHeight="1" x14ac:dyDescent="0.25"/>
    <row r="959" s="555" customFormat="1" ht="15" customHeight="1" x14ac:dyDescent="0.25"/>
    <row r="960" s="555" customFormat="1" ht="15" customHeight="1" x14ac:dyDescent="0.25"/>
    <row r="961" s="555" customFormat="1" ht="15" customHeight="1" x14ac:dyDescent="0.25"/>
    <row r="962" s="555" customFormat="1" ht="15" customHeight="1" x14ac:dyDescent="0.25"/>
    <row r="963" s="555" customFormat="1" ht="15" customHeight="1" x14ac:dyDescent="0.25"/>
    <row r="964" s="555" customFormat="1" ht="15" customHeight="1" x14ac:dyDescent="0.25"/>
    <row r="965" s="555" customFormat="1" ht="15" customHeight="1" x14ac:dyDescent="0.25"/>
    <row r="966" s="555" customFormat="1" ht="15" customHeight="1" x14ac:dyDescent="0.25"/>
    <row r="967" s="555" customFormat="1" ht="15" customHeight="1" x14ac:dyDescent="0.25"/>
    <row r="968" s="555" customFormat="1" ht="15" customHeight="1" x14ac:dyDescent="0.25"/>
    <row r="969" s="555" customFormat="1" ht="15" customHeight="1" x14ac:dyDescent="0.25"/>
    <row r="970" s="555" customFormat="1" ht="15" customHeight="1" x14ac:dyDescent="0.25"/>
    <row r="971" s="555" customFormat="1" ht="15" customHeight="1" x14ac:dyDescent="0.25"/>
    <row r="972" s="555" customFormat="1" ht="15" customHeight="1" x14ac:dyDescent="0.25"/>
    <row r="973" s="555" customFormat="1" ht="15" customHeight="1" x14ac:dyDescent="0.25"/>
    <row r="974" s="555" customFormat="1" ht="15" customHeight="1" x14ac:dyDescent="0.25"/>
    <row r="975" s="555" customFormat="1" ht="15" customHeight="1" x14ac:dyDescent="0.25"/>
    <row r="976" s="555" customFormat="1" ht="15" customHeight="1" x14ac:dyDescent="0.25"/>
    <row r="977" s="555" customFormat="1" ht="15" customHeight="1" x14ac:dyDescent="0.25"/>
    <row r="978" s="555" customFormat="1" ht="15" customHeight="1" x14ac:dyDescent="0.25"/>
    <row r="979" s="555" customFormat="1" ht="15" customHeight="1" x14ac:dyDescent="0.25"/>
    <row r="980" s="555" customFormat="1" ht="15" customHeight="1" x14ac:dyDescent="0.25"/>
    <row r="981" s="555" customFormat="1" ht="15" customHeight="1" x14ac:dyDescent="0.25"/>
    <row r="982" s="555" customFormat="1" ht="15" customHeight="1" x14ac:dyDescent="0.25"/>
    <row r="983" s="555" customFormat="1" ht="15" customHeight="1" x14ac:dyDescent="0.25"/>
    <row r="984" s="555" customFormat="1" ht="15" customHeight="1" x14ac:dyDescent="0.25"/>
    <row r="985" s="555" customFormat="1" ht="15" customHeight="1" x14ac:dyDescent="0.25"/>
    <row r="986" s="555" customFormat="1" ht="15" customHeight="1" x14ac:dyDescent="0.25"/>
    <row r="987" s="555" customFormat="1" ht="15" customHeight="1" x14ac:dyDescent="0.25"/>
    <row r="988" s="555" customFormat="1" ht="15" customHeight="1" x14ac:dyDescent="0.25"/>
    <row r="989" s="555" customFormat="1" ht="15" customHeight="1" x14ac:dyDescent="0.25"/>
    <row r="990" s="555" customFormat="1" ht="15" customHeight="1" x14ac:dyDescent="0.25"/>
    <row r="991" s="555" customFormat="1" ht="15" customHeight="1" x14ac:dyDescent="0.25"/>
    <row r="992" s="555" customFormat="1" ht="15" customHeight="1" x14ac:dyDescent="0.25"/>
    <row r="993" s="555" customFormat="1" ht="15" customHeight="1" x14ac:dyDescent="0.25"/>
    <row r="994" s="555" customFormat="1" ht="15" customHeight="1" x14ac:dyDescent="0.25"/>
    <row r="995" s="555" customFormat="1" ht="15" customHeight="1" x14ac:dyDescent="0.25"/>
    <row r="996" s="555" customFormat="1" ht="15" customHeight="1" x14ac:dyDescent="0.25"/>
    <row r="997" s="555" customFormat="1" ht="15" customHeight="1" x14ac:dyDescent="0.25"/>
    <row r="998" s="555" customFormat="1" ht="15" customHeight="1" x14ac:dyDescent="0.25"/>
    <row r="999" s="555" customFormat="1" ht="15" customHeight="1" x14ac:dyDescent="0.25"/>
    <row r="1000" s="555" customFormat="1" ht="15" customHeight="1" x14ac:dyDescent="0.25"/>
    <row r="1001" s="555" customFormat="1" ht="15" customHeight="1" x14ac:dyDescent="0.25"/>
    <row r="1002" s="555" customFormat="1" ht="15" customHeight="1" x14ac:dyDescent="0.25"/>
    <row r="1003" s="555" customFormat="1" ht="15" customHeight="1" x14ac:dyDescent="0.25"/>
    <row r="1004" s="555" customFormat="1" ht="15" customHeight="1" x14ac:dyDescent="0.25"/>
    <row r="1005" s="555" customFormat="1" ht="15" customHeight="1" x14ac:dyDescent="0.25"/>
    <row r="1006" s="555" customFormat="1" ht="15" customHeight="1" x14ac:dyDescent="0.25"/>
    <row r="1007" s="555" customFormat="1" ht="15" customHeight="1" x14ac:dyDescent="0.25"/>
    <row r="1008" s="555" customFormat="1" ht="15" customHeight="1" x14ac:dyDescent="0.25"/>
    <row r="1009" s="555" customFormat="1" ht="15" customHeight="1" x14ac:dyDescent="0.25"/>
    <row r="1010" s="555" customFormat="1" ht="15" customHeight="1" x14ac:dyDescent="0.25"/>
    <row r="1011" s="555" customFormat="1" ht="15" customHeight="1" x14ac:dyDescent="0.25"/>
    <row r="1012" s="555" customFormat="1" ht="15" customHeight="1" x14ac:dyDescent="0.25"/>
    <row r="1013" s="555" customFormat="1" ht="15" customHeight="1" x14ac:dyDescent="0.25"/>
    <row r="1014" s="555" customFormat="1" ht="15" customHeight="1" x14ac:dyDescent="0.25"/>
    <row r="1015" s="555" customFormat="1" ht="15" customHeight="1" x14ac:dyDescent="0.25"/>
    <row r="1016" s="555" customFormat="1" ht="15" customHeight="1" x14ac:dyDescent="0.25"/>
    <row r="1017" s="555" customFormat="1" ht="15" customHeight="1" x14ac:dyDescent="0.25"/>
    <row r="1018" s="555" customFormat="1" ht="15" customHeight="1" x14ac:dyDescent="0.25"/>
    <row r="1019" s="555" customFormat="1" ht="15" customHeight="1" x14ac:dyDescent="0.25"/>
    <row r="1020" s="555" customFormat="1" ht="15" customHeight="1" x14ac:dyDescent="0.25"/>
    <row r="1021" s="555" customFormat="1" ht="15" customHeight="1" x14ac:dyDescent="0.25"/>
    <row r="1022" s="555" customFormat="1" ht="15" customHeight="1" x14ac:dyDescent="0.25"/>
    <row r="1023" s="555" customFormat="1" ht="15" customHeight="1" x14ac:dyDescent="0.25"/>
    <row r="1024" s="555" customFormat="1" ht="15" customHeight="1" x14ac:dyDescent="0.25"/>
    <row r="1025" s="555" customFormat="1" ht="15" customHeight="1" x14ac:dyDescent="0.25"/>
    <row r="1026" s="555" customFormat="1" ht="15" customHeight="1" x14ac:dyDescent="0.25"/>
    <row r="1027" s="555" customFormat="1" ht="15" customHeight="1" x14ac:dyDescent="0.25"/>
    <row r="1028" s="555" customFormat="1" ht="15" customHeight="1" x14ac:dyDescent="0.25"/>
    <row r="1029" s="555" customFormat="1" ht="15" customHeight="1" x14ac:dyDescent="0.25"/>
    <row r="1030" s="555" customFormat="1" ht="15" customHeight="1" x14ac:dyDescent="0.25"/>
    <row r="1031" s="555" customFormat="1" ht="15" customHeight="1" x14ac:dyDescent="0.25"/>
    <row r="1032" s="555" customFormat="1" ht="15" customHeight="1" x14ac:dyDescent="0.25"/>
    <row r="1033" s="555" customFormat="1" ht="15" customHeight="1" x14ac:dyDescent="0.25"/>
    <row r="1034" s="555" customFormat="1" ht="15" customHeight="1" x14ac:dyDescent="0.25"/>
    <row r="1035" s="555" customFormat="1" ht="15" customHeight="1" x14ac:dyDescent="0.25"/>
    <row r="1036" s="555" customFormat="1" ht="15" customHeight="1" x14ac:dyDescent="0.25"/>
    <row r="1037" s="555" customFormat="1" ht="15" customHeight="1" x14ac:dyDescent="0.25"/>
    <row r="1038" s="555" customFormat="1" ht="15" customHeight="1" x14ac:dyDescent="0.25"/>
    <row r="1039" s="555" customFormat="1" ht="15" customHeight="1" x14ac:dyDescent="0.25"/>
    <row r="1040" s="555" customFormat="1" ht="15" customHeight="1" x14ac:dyDescent="0.25"/>
    <row r="1041" s="555" customFormat="1" ht="15" customHeight="1" x14ac:dyDescent="0.25"/>
    <row r="1042" s="555" customFormat="1" ht="15" customHeight="1" x14ac:dyDescent="0.25"/>
    <row r="1043" s="555" customFormat="1" ht="15" customHeight="1" x14ac:dyDescent="0.25"/>
    <row r="1044" s="555" customFormat="1" ht="15" customHeight="1" x14ac:dyDescent="0.25"/>
    <row r="1045" s="555" customFormat="1" ht="15" customHeight="1" x14ac:dyDescent="0.25"/>
    <row r="1046" s="555" customFormat="1" ht="15" customHeight="1" x14ac:dyDescent="0.25"/>
    <row r="1047" s="555" customFormat="1" ht="15" customHeight="1" x14ac:dyDescent="0.25"/>
    <row r="1048" s="555" customFormat="1" ht="15" customHeight="1" x14ac:dyDescent="0.25"/>
    <row r="1049" s="555" customFormat="1" ht="15" customHeight="1" x14ac:dyDescent="0.25"/>
    <row r="1050" s="555" customFormat="1" ht="15" customHeight="1" x14ac:dyDescent="0.25"/>
    <row r="1051" s="555" customFormat="1" ht="15" customHeight="1" x14ac:dyDescent="0.25"/>
    <row r="1052" s="555" customFormat="1" ht="15" customHeight="1" x14ac:dyDescent="0.25"/>
    <row r="1053" s="555" customFormat="1" ht="15" customHeight="1" x14ac:dyDescent="0.25"/>
    <row r="1054" s="555" customFormat="1" ht="15" customHeight="1" x14ac:dyDescent="0.25"/>
    <row r="1055" s="555" customFormat="1" ht="15" customHeight="1" x14ac:dyDescent="0.25"/>
    <row r="1056" s="555" customFormat="1" ht="15" customHeight="1" x14ac:dyDescent="0.25"/>
    <row r="1057" s="555" customFormat="1" ht="15" customHeight="1" x14ac:dyDescent="0.25"/>
    <row r="1058" s="555" customFormat="1" ht="15" customHeight="1" x14ac:dyDescent="0.25"/>
    <row r="1059" s="555" customFormat="1" ht="15" customHeight="1" x14ac:dyDescent="0.25"/>
    <row r="1060" s="555" customFormat="1" ht="15" customHeight="1" x14ac:dyDescent="0.25"/>
    <row r="1061" s="555" customFormat="1" ht="15" customHeight="1" x14ac:dyDescent="0.25"/>
    <row r="1062" s="555" customFormat="1" ht="15" customHeight="1" x14ac:dyDescent="0.25"/>
    <row r="1063" s="555" customFormat="1" ht="15" customHeight="1" x14ac:dyDescent="0.25"/>
    <row r="1064" s="555" customFormat="1" ht="15" customHeight="1" x14ac:dyDescent="0.25"/>
    <row r="1065" s="555" customFormat="1" ht="15" customHeight="1" x14ac:dyDescent="0.25"/>
    <row r="1066" s="555" customFormat="1" ht="15" customHeight="1" x14ac:dyDescent="0.25"/>
    <row r="1067" s="555" customFormat="1" ht="15" customHeight="1" x14ac:dyDescent="0.25"/>
    <row r="1068" s="555" customFormat="1" ht="15" customHeight="1" x14ac:dyDescent="0.25"/>
    <row r="1069" s="555" customFormat="1" ht="15" customHeight="1" x14ac:dyDescent="0.25"/>
    <row r="1070" s="555" customFormat="1" ht="15" customHeight="1" x14ac:dyDescent="0.25"/>
    <row r="1071" s="555" customFormat="1" ht="15" customHeight="1" x14ac:dyDescent="0.25"/>
    <row r="1072" s="555" customFormat="1" ht="15" customHeight="1" x14ac:dyDescent="0.25"/>
    <row r="1073" s="555" customFormat="1" ht="15" customHeight="1" x14ac:dyDescent="0.25"/>
    <row r="1074" s="555" customFormat="1" ht="15" customHeight="1" x14ac:dyDescent="0.25"/>
    <row r="1075" s="555" customFormat="1" ht="15" customHeight="1" x14ac:dyDescent="0.25"/>
    <row r="1076" s="555" customFormat="1" ht="15" customHeight="1" x14ac:dyDescent="0.25"/>
    <row r="1077" s="555" customFormat="1" ht="15" customHeight="1" x14ac:dyDescent="0.25"/>
    <row r="1078" s="555" customFormat="1" ht="15" customHeight="1" x14ac:dyDescent="0.25"/>
    <row r="1079" s="555" customFormat="1" ht="15" customHeight="1" x14ac:dyDescent="0.25"/>
    <row r="1080" s="555" customFormat="1" ht="15" customHeight="1" x14ac:dyDescent="0.25"/>
    <row r="1081" s="555" customFormat="1" ht="15" customHeight="1" x14ac:dyDescent="0.25"/>
    <row r="1082" s="555" customFormat="1" ht="15" customHeight="1" x14ac:dyDescent="0.25"/>
    <row r="1083" s="555" customFormat="1" ht="15" customHeight="1" x14ac:dyDescent="0.25"/>
    <row r="1084" s="555" customFormat="1" ht="15" customHeight="1" x14ac:dyDescent="0.25"/>
    <row r="1085" s="555" customFormat="1" ht="15" customHeight="1" x14ac:dyDescent="0.25"/>
    <row r="1086" s="555" customFormat="1" ht="15" customHeight="1" x14ac:dyDescent="0.25"/>
    <row r="1087" s="555" customFormat="1" ht="15" customHeight="1" x14ac:dyDescent="0.25"/>
    <row r="1088" s="555" customFormat="1" ht="15" customHeight="1" x14ac:dyDescent="0.25"/>
    <row r="1089" s="555" customFormat="1" ht="15" customHeight="1" x14ac:dyDescent="0.25"/>
    <row r="1090" s="555" customFormat="1" ht="15" customHeight="1" x14ac:dyDescent="0.25"/>
    <row r="1091" s="555" customFormat="1" ht="15" customHeight="1" x14ac:dyDescent="0.25"/>
    <row r="1092" s="555" customFormat="1" ht="15" customHeight="1" x14ac:dyDescent="0.25"/>
    <row r="1093" s="555" customFormat="1" ht="15" customHeight="1" x14ac:dyDescent="0.25"/>
    <row r="1094" s="555" customFormat="1" ht="15" customHeight="1" x14ac:dyDescent="0.25"/>
    <row r="1095" s="555" customFormat="1" ht="15" customHeight="1" x14ac:dyDescent="0.25"/>
    <row r="1096" s="555" customFormat="1" ht="15" customHeight="1" x14ac:dyDescent="0.25"/>
    <row r="1097" s="555" customFormat="1" ht="15" customHeight="1" x14ac:dyDescent="0.25"/>
    <row r="1098" s="555" customFormat="1" ht="15" customHeight="1" x14ac:dyDescent="0.25"/>
    <row r="1099" s="555" customFormat="1" ht="15" customHeight="1" x14ac:dyDescent="0.25"/>
    <row r="1100" s="555" customFormat="1" ht="15" customHeight="1" x14ac:dyDescent="0.25"/>
    <row r="1101" s="555" customFormat="1" ht="15" customHeight="1" x14ac:dyDescent="0.25"/>
    <row r="1102" s="555" customFormat="1" ht="15" customHeight="1" x14ac:dyDescent="0.25"/>
    <row r="1103" s="555" customFormat="1" ht="15" customHeight="1" x14ac:dyDescent="0.25"/>
    <row r="1104" s="555" customFormat="1" ht="15" customHeight="1" x14ac:dyDescent="0.25"/>
    <row r="1105" s="555" customFormat="1" ht="15" customHeight="1" x14ac:dyDescent="0.25"/>
    <row r="1106" s="555" customFormat="1" ht="15" customHeight="1" x14ac:dyDescent="0.25"/>
    <row r="1107" s="555" customFormat="1" ht="15" customHeight="1" x14ac:dyDescent="0.25"/>
    <row r="1108" s="555" customFormat="1" ht="15" customHeight="1" x14ac:dyDescent="0.25"/>
    <row r="1109" s="555" customFormat="1" ht="15" customHeight="1" x14ac:dyDescent="0.25"/>
    <row r="1110" s="555" customFormat="1" ht="15" customHeight="1" x14ac:dyDescent="0.25"/>
    <row r="1111" s="555" customFormat="1" ht="15" customHeight="1" x14ac:dyDescent="0.25"/>
    <row r="1112" s="555" customFormat="1" ht="15" customHeight="1" x14ac:dyDescent="0.25"/>
    <row r="1113" s="555" customFormat="1" ht="15" customHeight="1" x14ac:dyDescent="0.25"/>
    <row r="1114" s="555" customFormat="1" ht="15" customHeight="1" x14ac:dyDescent="0.25"/>
    <row r="1115" s="555" customFormat="1" ht="15" customHeight="1" x14ac:dyDescent="0.25"/>
    <row r="1116" s="555" customFormat="1" ht="15" customHeight="1" x14ac:dyDescent="0.25"/>
    <row r="1117" s="555" customFormat="1" ht="15" customHeight="1" x14ac:dyDescent="0.25"/>
    <row r="1118" s="555" customFormat="1" ht="15" customHeight="1" x14ac:dyDescent="0.25"/>
    <row r="1119" s="555" customFormat="1" ht="15" customHeight="1" x14ac:dyDescent="0.25"/>
    <row r="1120" s="555" customFormat="1" ht="15" customHeight="1" x14ac:dyDescent="0.25"/>
    <row r="1121" s="555" customFormat="1" ht="15" customHeight="1" x14ac:dyDescent="0.25"/>
    <row r="1122" s="555" customFormat="1" ht="15" customHeight="1" x14ac:dyDescent="0.25"/>
    <row r="1123" s="555" customFormat="1" ht="15" customHeight="1" x14ac:dyDescent="0.25"/>
    <row r="1124" s="555" customFormat="1" ht="15" customHeight="1" x14ac:dyDescent="0.25"/>
    <row r="1125" s="555" customFormat="1" ht="15" customHeight="1" x14ac:dyDescent="0.25"/>
    <row r="1126" s="555" customFormat="1" ht="15" customHeight="1" x14ac:dyDescent="0.25"/>
    <row r="1127" s="555" customFormat="1" ht="15" customHeight="1" x14ac:dyDescent="0.25"/>
    <row r="1128" s="555" customFormat="1" ht="15" customHeight="1" x14ac:dyDescent="0.25"/>
    <row r="1129" s="555" customFormat="1" ht="15" customHeight="1" x14ac:dyDescent="0.25"/>
    <row r="1130" s="555" customFormat="1" ht="15" customHeight="1" x14ac:dyDescent="0.25"/>
    <row r="1131" s="555" customFormat="1" ht="15" customHeight="1" x14ac:dyDescent="0.25"/>
    <row r="1132" s="555" customFormat="1" ht="15" customHeight="1" x14ac:dyDescent="0.25"/>
    <row r="1133" s="555" customFormat="1" ht="15" customHeight="1" x14ac:dyDescent="0.25"/>
    <row r="1134" s="555" customFormat="1" ht="15" customHeight="1" x14ac:dyDescent="0.25"/>
    <row r="1135" s="555" customFormat="1" ht="15" customHeight="1" x14ac:dyDescent="0.25"/>
    <row r="1136" s="555" customFormat="1" ht="15" customHeight="1" x14ac:dyDescent="0.25"/>
    <row r="1137" s="555" customFormat="1" ht="15" customHeight="1" x14ac:dyDescent="0.25"/>
    <row r="1138" s="555" customFormat="1" ht="15" customHeight="1" x14ac:dyDescent="0.25"/>
    <row r="1139" s="555" customFormat="1" ht="15" customHeight="1" x14ac:dyDescent="0.25"/>
    <row r="1140" s="555" customFormat="1" ht="15" customHeight="1" x14ac:dyDescent="0.25"/>
    <row r="1141" s="555" customFormat="1" ht="15" customHeight="1" x14ac:dyDescent="0.25"/>
    <row r="1142" s="555" customFormat="1" ht="15" customHeight="1" x14ac:dyDescent="0.25"/>
    <row r="1143" s="555" customFormat="1" ht="15" customHeight="1" x14ac:dyDescent="0.25"/>
    <row r="1144" s="555" customFormat="1" ht="15" customHeight="1" x14ac:dyDescent="0.25"/>
    <row r="1145" s="555" customFormat="1" ht="15" customHeight="1" x14ac:dyDescent="0.25"/>
    <row r="1146" s="555" customFormat="1" ht="15" customHeight="1" x14ac:dyDescent="0.25"/>
    <row r="1147" s="555" customFormat="1" ht="15" customHeight="1" x14ac:dyDescent="0.25"/>
    <row r="1148" s="555" customFormat="1" ht="15" customHeight="1" x14ac:dyDescent="0.25"/>
    <row r="1149" s="555" customFormat="1" ht="15" customHeight="1" x14ac:dyDescent="0.25"/>
    <row r="1150" s="555" customFormat="1" ht="15" customHeight="1" x14ac:dyDescent="0.25"/>
    <row r="1151" s="555" customFormat="1" ht="15" customHeight="1" x14ac:dyDescent="0.25"/>
    <row r="1152" s="555" customFormat="1" ht="15" customHeight="1" x14ac:dyDescent="0.25"/>
    <row r="1153" s="555" customFormat="1" ht="15" customHeight="1" x14ac:dyDescent="0.25"/>
    <row r="1154" s="555" customFormat="1" ht="15" customHeight="1" x14ac:dyDescent="0.25"/>
    <row r="1155" s="555" customFormat="1" ht="15" customHeight="1" x14ac:dyDescent="0.25"/>
    <row r="1156" s="555" customFormat="1" ht="15" customHeight="1" x14ac:dyDescent="0.25"/>
    <row r="1157" s="555" customFormat="1" ht="15" customHeight="1" x14ac:dyDescent="0.25"/>
    <row r="1158" s="555" customFormat="1" ht="15" customHeight="1" x14ac:dyDescent="0.25"/>
    <row r="1159" s="555" customFormat="1" ht="15" customHeight="1" x14ac:dyDescent="0.25"/>
    <row r="1160" s="555" customFormat="1" ht="15" customHeight="1" x14ac:dyDescent="0.25"/>
    <row r="1161" s="555" customFormat="1" ht="15" customHeight="1" x14ac:dyDescent="0.25"/>
    <row r="1162" s="555" customFormat="1" ht="15" customHeight="1" x14ac:dyDescent="0.25"/>
    <row r="1163" s="555" customFormat="1" ht="15" customHeight="1" x14ac:dyDescent="0.25"/>
    <row r="1164" s="555" customFormat="1" ht="15" customHeight="1" x14ac:dyDescent="0.25"/>
    <row r="1165" s="555" customFormat="1" ht="15" customHeight="1" x14ac:dyDescent="0.25"/>
    <row r="1166" s="555" customFormat="1" ht="15" customHeight="1" x14ac:dyDescent="0.25"/>
    <row r="1167" s="555" customFormat="1" ht="15" customHeight="1" x14ac:dyDescent="0.25"/>
    <row r="1168" s="555" customFormat="1" ht="15" customHeight="1" x14ac:dyDescent="0.25"/>
    <row r="1169" s="555" customFormat="1" ht="15" customHeight="1" x14ac:dyDescent="0.25"/>
    <row r="1170" s="555" customFormat="1" ht="15" customHeight="1" x14ac:dyDescent="0.25"/>
    <row r="1171" s="555" customFormat="1" ht="15" customHeight="1" x14ac:dyDescent="0.25"/>
    <row r="1172" s="555" customFormat="1" ht="15" customHeight="1" x14ac:dyDescent="0.25"/>
    <row r="1173" s="555" customFormat="1" ht="15" customHeight="1" x14ac:dyDescent="0.25"/>
    <row r="1174" s="555" customFormat="1" ht="15" customHeight="1" x14ac:dyDescent="0.25"/>
    <row r="1175" s="555" customFormat="1" ht="15" customHeight="1" x14ac:dyDescent="0.25"/>
    <row r="1176" s="555" customFormat="1" ht="15" customHeight="1" x14ac:dyDescent="0.25"/>
    <row r="1177" s="555" customFormat="1" ht="15" customHeight="1" x14ac:dyDescent="0.25"/>
    <row r="1178" s="555" customFormat="1" ht="15" customHeight="1" x14ac:dyDescent="0.25"/>
    <row r="1179" s="555" customFormat="1" ht="15" customHeight="1" x14ac:dyDescent="0.25"/>
    <row r="1180" s="555" customFormat="1" ht="15" customHeight="1" x14ac:dyDescent="0.25"/>
    <row r="1181" s="555" customFormat="1" ht="15" customHeight="1" x14ac:dyDescent="0.25"/>
    <row r="1182" s="555" customFormat="1" ht="15" customHeight="1" x14ac:dyDescent="0.25"/>
    <row r="1183" s="555" customFormat="1" ht="15" customHeight="1" x14ac:dyDescent="0.25"/>
    <row r="1184" s="555" customFormat="1" ht="15" customHeight="1" x14ac:dyDescent="0.25"/>
    <row r="1185" s="555" customFormat="1" ht="15" customHeight="1" x14ac:dyDescent="0.25"/>
    <row r="1186" s="555" customFormat="1" ht="15" customHeight="1" x14ac:dyDescent="0.25"/>
    <row r="1187" s="555" customFormat="1" ht="15" customHeight="1" x14ac:dyDescent="0.25"/>
    <row r="1188" s="555" customFormat="1" ht="15" customHeight="1" x14ac:dyDescent="0.25"/>
    <row r="1189" s="555" customFormat="1" ht="15" customHeight="1" x14ac:dyDescent="0.25"/>
    <row r="1190" s="555" customFormat="1" ht="15" customHeight="1" x14ac:dyDescent="0.25"/>
    <row r="1191" s="555" customFormat="1" ht="15" customHeight="1" x14ac:dyDescent="0.25"/>
    <row r="1192" s="555" customFormat="1" ht="15" customHeight="1" x14ac:dyDescent="0.25"/>
    <row r="1193" s="555" customFormat="1" ht="15" customHeight="1" x14ac:dyDescent="0.25"/>
    <row r="1194" s="555" customFormat="1" ht="15" customHeight="1" x14ac:dyDescent="0.25"/>
    <row r="1195" s="555" customFormat="1" ht="15" customHeight="1" x14ac:dyDescent="0.25"/>
    <row r="1196" s="555" customFormat="1" ht="15" customHeight="1" x14ac:dyDescent="0.25"/>
    <row r="1197" s="555" customFormat="1" ht="15" customHeight="1" x14ac:dyDescent="0.25"/>
    <row r="1198" s="555" customFormat="1" ht="15" customHeight="1" x14ac:dyDescent="0.25"/>
    <row r="1199" s="555" customFormat="1" ht="15" customHeight="1" x14ac:dyDescent="0.25"/>
    <row r="1200" s="555" customFormat="1" ht="15" customHeight="1" x14ac:dyDescent="0.25"/>
    <row r="1201" s="555" customFormat="1" ht="15" customHeight="1" x14ac:dyDescent="0.25"/>
    <row r="1202" s="555" customFormat="1" ht="15" customHeight="1" x14ac:dyDescent="0.25"/>
    <row r="1203" s="555" customFormat="1" ht="15" customHeight="1" x14ac:dyDescent="0.25"/>
    <row r="1204" s="555" customFormat="1" ht="15" customHeight="1" x14ac:dyDescent="0.25"/>
    <row r="1205" s="555" customFormat="1" ht="15" customHeight="1" x14ac:dyDescent="0.25"/>
    <row r="1206" s="555" customFormat="1" ht="15" customHeight="1" x14ac:dyDescent="0.25"/>
    <row r="1207" s="555" customFormat="1" ht="15" customHeight="1" x14ac:dyDescent="0.25"/>
    <row r="1208" s="555" customFormat="1" ht="15" customHeight="1" x14ac:dyDescent="0.25"/>
    <row r="1209" s="555" customFormat="1" ht="15" customHeight="1" x14ac:dyDescent="0.25"/>
    <row r="1210" s="555" customFormat="1" ht="15" customHeight="1" x14ac:dyDescent="0.25"/>
    <row r="1211" s="555" customFormat="1" ht="15" customHeight="1" x14ac:dyDescent="0.25"/>
    <row r="1212" s="555" customFormat="1" ht="15" customHeight="1" x14ac:dyDescent="0.25"/>
    <row r="1213" s="555" customFormat="1" ht="15" customHeight="1" x14ac:dyDescent="0.25"/>
    <row r="1214" s="555" customFormat="1" ht="15" customHeight="1" x14ac:dyDescent="0.25"/>
    <row r="1215" s="555" customFormat="1" ht="15" customHeight="1" x14ac:dyDescent="0.25"/>
    <row r="1216" s="555" customFormat="1" ht="15" customHeight="1" x14ac:dyDescent="0.25"/>
    <row r="1217" s="555" customFormat="1" ht="15" customHeight="1" x14ac:dyDescent="0.25"/>
    <row r="1218" s="555" customFormat="1" ht="15" customHeight="1" x14ac:dyDescent="0.25"/>
    <row r="1219" s="555" customFormat="1" ht="15" customHeight="1" x14ac:dyDescent="0.25"/>
    <row r="1220" s="555" customFormat="1" ht="15" customHeight="1" x14ac:dyDescent="0.25"/>
    <row r="1221" s="555" customFormat="1" ht="15" customHeight="1" x14ac:dyDescent="0.25"/>
    <row r="1222" s="555" customFormat="1" ht="15" customHeight="1" x14ac:dyDescent="0.25"/>
    <row r="1223" s="555" customFormat="1" ht="15" customHeight="1" x14ac:dyDescent="0.25"/>
    <row r="1224" s="555" customFormat="1" ht="15" customHeight="1" x14ac:dyDescent="0.25"/>
    <row r="1225" s="555" customFormat="1" ht="15" customHeight="1" x14ac:dyDescent="0.25"/>
    <row r="1226" s="555" customFormat="1" ht="15" customHeight="1" x14ac:dyDescent="0.25"/>
    <row r="1227" s="555" customFormat="1" ht="15" customHeight="1" x14ac:dyDescent="0.25"/>
    <row r="1228" s="555" customFormat="1" ht="15" customHeight="1" x14ac:dyDescent="0.25"/>
    <row r="1229" s="555" customFormat="1" ht="15" customHeight="1" x14ac:dyDescent="0.25"/>
    <row r="1230" s="555" customFormat="1" ht="15" customHeight="1" x14ac:dyDescent="0.25"/>
    <row r="1231" s="555" customFormat="1" ht="15" customHeight="1" x14ac:dyDescent="0.25"/>
    <row r="1232" s="555" customFormat="1" ht="15" customHeight="1" x14ac:dyDescent="0.25"/>
    <row r="1233" s="555" customFormat="1" ht="15" customHeight="1" x14ac:dyDescent="0.25"/>
    <row r="1234" s="555" customFormat="1" ht="15" customHeight="1" x14ac:dyDescent="0.25"/>
    <row r="1235" s="555" customFormat="1" ht="15" customHeight="1" x14ac:dyDescent="0.25"/>
    <row r="1236" s="555" customFormat="1" ht="15" customHeight="1" x14ac:dyDescent="0.25"/>
    <row r="1237" s="555" customFormat="1" ht="15" customHeight="1" x14ac:dyDescent="0.25"/>
    <row r="1238" s="555" customFormat="1" ht="15" customHeight="1" x14ac:dyDescent="0.25"/>
    <row r="1239" s="555" customFormat="1" ht="15" customHeight="1" x14ac:dyDescent="0.25"/>
    <row r="1240" s="555" customFormat="1" ht="15" customHeight="1" x14ac:dyDescent="0.25"/>
    <row r="1241" s="555" customFormat="1" ht="15" customHeight="1" x14ac:dyDescent="0.25"/>
    <row r="1242" s="555" customFormat="1" ht="15" customHeight="1" x14ac:dyDescent="0.25"/>
    <row r="1243" s="555" customFormat="1" ht="15" customHeight="1" x14ac:dyDescent="0.25"/>
    <row r="1244" s="555" customFormat="1" ht="15" customHeight="1" x14ac:dyDescent="0.25"/>
    <row r="1245" s="555" customFormat="1" ht="15" customHeight="1" x14ac:dyDescent="0.25"/>
    <row r="1246" s="555" customFormat="1" ht="15" customHeight="1" x14ac:dyDescent="0.25"/>
    <row r="1247" s="555" customFormat="1" ht="15" customHeight="1" x14ac:dyDescent="0.25"/>
    <row r="1248" s="555" customFormat="1" ht="15" customHeight="1" x14ac:dyDescent="0.25"/>
    <row r="1249" s="555" customFormat="1" ht="15" customHeight="1" x14ac:dyDescent="0.25"/>
    <row r="1250" s="555" customFormat="1" ht="15" customHeight="1" x14ac:dyDescent="0.25"/>
    <row r="1251" s="555" customFormat="1" ht="15" customHeight="1" x14ac:dyDescent="0.25"/>
    <row r="1252" s="555" customFormat="1" ht="15" customHeight="1" x14ac:dyDescent="0.25"/>
    <row r="1253" s="555" customFormat="1" ht="15" customHeight="1" x14ac:dyDescent="0.25"/>
    <row r="1254" s="555" customFormat="1" ht="15" customHeight="1" x14ac:dyDescent="0.25"/>
    <row r="1255" s="555" customFormat="1" ht="15" customHeight="1" x14ac:dyDescent="0.25"/>
    <row r="1256" s="555" customFormat="1" ht="15" customHeight="1" x14ac:dyDescent="0.25"/>
    <row r="1257" s="555" customFormat="1" ht="15" customHeight="1" x14ac:dyDescent="0.25"/>
    <row r="1258" s="555" customFormat="1" ht="15" customHeight="1" x14ac:dyDescent="0.25"/>
    <row r="1259" s="555" customFormat="1" ht="15" customHeight="1" x14ac:dyDescent="0.25"/>
    <row r="1260" s="555" customFormat="1" ht="15" customHeight="1" x14ac:dyDescent="0.25"/>
    <row r="1261" s="555" customFormat="1" ht="15" customHeight="1" x14ac:dyDescent="0.25"/>
    <row r="1262" s="555" customFormat="1" ht="15" customHeight="1" x14ac:dyDescent="0.25"/>
    <row r="1263" s="555" customFormat="1" ht="15" customHeight="1" x14ac:dyDescent="0.25"/>
    <row r="1264" s="555" customFormat="1" ht="15" customHeight="1" x14ac:dyDescent="0.25"/>
    <row r="1265" s="555" customFormat="1" ht="15" customHeight="1" x14ac:dyDescent="0.25"/>
    <row r="1266" s="555" customFormat="1" ht="15" customHeight="1" x14ac:dyDescent="0.25"/>
    <row r="1267" s="555" customFormat="1" ht="15" customHeight="1" x14ac:dyDescent="0.25"/>
    <row r="1268" s="555" customFormat="1" ht="15" customHeight="1" x14ac:dyDescent="0.25"/>
    <row r="1269" s="555" customFormat="1" ht="15" customHeight="1" x14ac:dyDescent="0.25"/>
    <row r="1270" s="555" customFormat="1" ht="15" customHeight="1" x14ac:dyDescent="0.25"/>
    <row r="1271" s="555" customFormat="1" ht="15" customHeight="1" x14ac:dyDescent="0.25"/>
    <row r="1272" s="555" customFormat="1" ht="15" customHeight="1" x14ac:dyDescent="0.25"/>
    <row r="1273" s="555" customFormat="1" ht="15" customHeight="1" x14ac:dyDescent="0.25"/>
    <row r="1274" s="555" customFormat="1" ht="15" customHeight="1" x14ac:dyDescent="0.25"/>
    <row r="1275" s="555" customFormat="1" ht="15" customHeight="1" x14ac:dyDescent="0.25"/>
    <row r="1276" s="555" customFormat="1" ht="15" customHeight="1" x14ac:dyDescent="0.25"/>
    <row r="1277" s="555" customFormat="1" ht="15" customHeight="1" x14ac:dyDescent="0.25"/>
    <row r="1278" s="555" customFormat="1" ht="15" customHeight="1" x14ac:dyDescent="0.25"/>
    <row r="1279" s="555" customFormat="1" ht="15" customHeight="1" x14ac:dyDescent="0.25"/>
    <row r="1280" s="555" customFormat="1" ht="15" customHeight="1" x14ac:dyDescent="0.25"/>
    <row r="1281" s="555" customFormat="1" ht="15" customHeight="1" x14ac:dyDescent="0.25"/>
    <row r="1282" s="555" customFormat="1" ht="15" customHeight="1" x14ac:dyDescent="0.25"/>
    <row r="1283" s="555" customFormat="1" ht="15" customHeight="1" x14ac:dyDescent="0.25"/>
    <row r="1284" s="555" customFormat="1" ht="15" customHeight="1" x14ac:dyDescent="0.25"/>
    <row r="1285" s="555" customFormat="1" ht="15" customHeight="1" x14ac:dyDescent="0.25"/>
    <row r="1286" s="555" customFormat="1" ht="15" customHeight="1" x14ac:dyDescent="0.25"/>
    <row r="1287" s="555" customFormat="1" ht="15" customHeight="1" x14ac:dyDescent="0.25"/>
    <row r="1288" s="555" customFormat="1" ht="15" customHeight="1" x14ac:dyDescent="0.25"/>
    <row r="1289" s="555" customFormat="1" ht="15" customHeight="1" x14ac:dyDescent="0.25"/>
    <row r="1290" s="555" customFormat="1" ht="15" customHeight="1" x14ac:dyDescent="0.25"/>
    <row r="1291" s="555" customFormat="1" ht="15" customHeight="1" x14ac:dyDescent="0.25"/>
    <row r="1292" s="555" customFormat="1" ht="15" customHeight="1" x14ac:dyDescent="0.25"/>
    <row r="1293" s="555" customFormat="1" ht="15" customHeight="1" x14ac:dyDescent="0.25"/>
    <row r="1294" s="555" customFormat="1" ht="15" customHeight="1" x14ac:dyDescent="0.25"/>
    <row r="1295" s="555" customFormat="1" ht="15" customHeight="1" x14ac:dyDescent="0.25"/>
    <row r="1296" s="555" customFormat="1" ht="15" customHeight="1" x14ac:dyDescent="0.25"/>
    <row r="1297" s="555" customFormat="1" ht="15" customHeight="1" x14ac:dyDescent="0.25"/>
    <row r="1298" s="555" customFormat="1" ht="15" customHeight="1" x14ac:dyDescent="0.25"/>
    <row r="1299" s="555" customFormat="1" ht="15" customHeight="1" x14ac:dyDescent="0.25"/>
    <row r="1300" s="555" customFormat="1" ht="15" customHeight="1" x14ac:dyDescent="0.25"/>
    <row r="1301" s="555" customFormat="1" ht="15" customHeight="1" x14ac:dyDescent="0.25"/>
    <row r="1302" s="555" customFormat="1" ht="15" customHeight="1" x14ac:dyDescent="0.25"/>
    <row r="1303" s="555" customFormat="1" ht="15" customHeight="1" x14ac:dyDescent="0.25"/>
    <row r="1304" s="555" customFormat="1" ht="15" customHeight="1" x14ac:dyDescent="0.25"/>
    <row r="1305" s="555" customFormat="1" ht="15" customHeight="1" x14ac:dyDescent="0.25"/>
    <row r="1306" s="555" customFormat="1" ht="15" customHeight="1" x14ac:dyDescent="0.25"/>
    <row r="1307" s="555" customFormat="1" ht="15" customHeight="1" x14ac:dyDescent="0.25"/>
    <row r="1308" s="555" customFormat="1" ht="15" customHeight="1" x14ac:dyDescent="0.25"/>
    <row r="1309" s="555" customFormat="1" ht="15" customHeight="1" x14ac:dyDescent="0.25"/>
    <row r="1310" s="555" customFormat="1" ht="15" customHeight="1" x14ac:dyDescent="0.25"/>
    <row r="1311" s="555" customFormat="1" ht="15" customHeight="1" x14ac:dyDescent="0.25"/>
    <row r="1312" s="555" customFormat="1" ht="15" customHeight="1" x14ac:dyDescent="0.25"/>
    <row r="1313" s="555" customFormat="1" ht="15" customHeight="1" x14ac:dyDescent="0.25"/>
    <row r="1314" s="555" customFormat="1" ht="15" customHeight="1" x14ac:dyDescent="0.25"/>
    <row r="1315" s="555" customFormat="1" ht="15" customHeight="1" x14ac:dyDescent="0.25"/>
    <row r="1316" s="555" customFormat="1" ht="15" customHeight="1" x14ac:dyDescent="0.25"/>
    <row r="1317" s="555" customFormat="1" ht="15" customHeight="1" x14ac:dyDescent="0.25"/>
    <row r="1318" s="555" customFormat="1" ht="15" customHeight="1" x14ac:dyDescent="0.25"/>
    <row r="1319" s="555" customFormat="1" ht="15" customHeight="1" x14ac:dyDescent="0.25"/>
    <row r="1320" s="555" customFormat="1" ht="15" customHeight="1" x14ac:dyDescent="0.25"/>
    <row r="1321" s="555" customFormat="1" ht="15" customHeight="1" x14ac:dyDescent="0.25"/>
    <row r="1322" s="555" customFormat="1" ht="15" customHeight="1" x14ac:dyDescent="0.25"/>
    <row r="1323" s="555" customFormat="1" ht="15" customHeight="1" x14ac:dyDescent="0.25"/>
    <row r="1324" s="555" customFormat="1" ht="15" customHeight="1" x14ac:dyDescent="0.25"/>
    <row r="1325" s="555" customFormat="1" ht="15" customHeight="1" x14ac:dyDescent="0.25"/>
    <row r="1326" s="555" customFormat="1" ht="15" customHeight="1" x14ac:dyDescent="0.25"/>
    <row r="1327" s="555" customFormat="1" ht="15" customHeight="1" x14ac:dyDescent="0.25"/>
    <row r="1328" s="555" customFormat="1" ht="15" customHeight="1" x14ac:dyDescent="0.25"/>
    <row r="1329" s="555" customFormat="1" ht="15" customHeight="1" x14ac:dyDescent="0.25"/>
    <row r="1330" s="555" customFormat="1" ht="15" customHeight="1" x14ac:dyDescent="0.25"/>
    <row r="1331" s="555" customFormat="1" ht="15" customHeight="1" x14ac:dyDescent="0.25"/>
    <row r="1332" s="555" customFormat="1" ht="15" customHeight="1" x14ac:dyDescent="0.25"/>
    <row r="1333" s="555" customFormat="1" ht="15" customHeight="1" x14ac:dyDescent="0.25"/>
    <row r="1334" s="555" customFormat="1" ht="15" customHeight="1" x14ac:dyDescent="0.25"/>
    <row r="1335" s="555" customFormat="1" ht="15" customHeight="1" x14ac:dyDescent="0.25"/>
    <row r="1336" s="555" customFormat="1" ht="15" customHeight="1" x14ac:dyDescent="0.25"/>
    <row r="1337" s="555" customFormat="1" ht="15" customHeight="1" x14ac:dyDescent="0.25"/>
    <row r="1338" s="555" customFormat="1" ht="15" customHeight="1" x14ac:dyDescent="0.25"/>
    <row r="1339" s="555" customFormat="1" ht="15" customHeight="1" x14ac:dyDescent="0.25"/>
    <row r="1340" s="555" customFormat="1" ht="15" customHeight="1" x14ac:dyDescent="0.25"/>
    <row r="1341" s="555" customFormat="1" ht="15" customHeight="1" x14ac:dyDescent="0.25"/>
    <row r="1342" s="555" customFormat="1" ht="15" customHeight="1" x14ac:dyDescent="0.25"/>
    <row r="1343" s="555" customFormat="1" ht="15" customHeight="1" x14ac:dyDescent="0.25"/>
    <row r="1344" s="555" customFormat="1" ht="15" customHeight="1" x14ac:dyDescent="0.25"/>
    <row r="1345" s="555" customFormat="1" ht="15" customHeight="1" x14ac:dyDescent="0.25"/>
    <row r="1346" s="555" customFormat="1" ht="15" customHeight="1" x14ac:dyDescent="0.25"/>
    <row r="1347" s="555" customFormat="1" ht="15" customHeight="1" x14ac:dyDescent="0.25"/>
    <row r="1348" s="555" customFormat="1" ht="15" customHeight="1" x14ac:dyDescent="0.25"/>
    <row r="1349" s="555" customFormat="1" ht="15" customHeight="1" x14ac:dyDescent="0.25"/>
    <row r="1350" s="555" customFormat="1" ht="15" customHeight="1" x14ac:dyDescent="0.25"/>
    <row r="1351" s="555" customFormat="1" ht="15" customHeight="1" x14ac:dyDescent="0.25"/>
    <row r="1352" s="555" customFormat="1" ht="15" customHeight="1" x14ac:dyDescent="0.25"/>
    <row r="1353" s="555" customFormat="1" ht="15" customHeight="1" x14ac:dyDescent="0.25"/>
    <row r="1354" s="555" customFormat="1" ht="15" customHeight="1" x14ac:dyDescent="0.25"/>
    <row r="1355" s="555" customFormat="1" ht="15" customHeight="1" x14ac:dyDescent="0.25"/>
    <row r="1356" s="555" customFormat="1" ht="15" customHeight="1" x14ac:dyDescent="0.25"/>
    <row r="1357" s="555" customFormat="1" ht="15" customHeight="1" x14ac:dyDescent="0.25"/>
    <row r="1358" s="555" customFormat="1" ht="15" customHeight="1" x14ac:dyDescent="0.25"/>
    <row r="1359" s="555" customFormat="1" ht="15" customHeight="1" x14ac:dyDescent="0.25"/>
    <row r="1360" s="555" customFormat="1" ht="15" customHeight="1" x14ac:dyDescent="0.25"/>
    <row r="1361" s="555" customFormat="1" ht="15" customHeight="1" x14ac:dyDescent="0.25"/>
    <row r="1362" s="555" customFormat="1" ht="15" customHeight="1" x14ac:dyDescent="0.25"/>
    <row r="1363" s="555" customFormat="1" ht="15" customHeight="1" x14ac:dyDescent="0.25"/>
    <row r="1364" s="555" customFormat="1" ht="15" customHeight="1" x14ac:dyDescent="0.25"/>
    <row r="1365" s="555" customFormat="1" ht="15" customHeight="1" x14ac:dyDescent="0.25"/>
    <row r="1366" s="555" customFormat="1" ht="15" customHeight="1" x14ac:dyDescent="0.25"/>
    <row r="1367" s="555" customFormat="1" ht="15" customHeight="1" x14ac:dyDescent="0.25"/>
    <row r="1368" s="555" customFormat="1" ht="15" customHeight="1" x14ac:dyDescent="0.25"/>
    <row r="1369" s="555" customFormat="1" ht="15" customHeight="1" x14ac:dyDescent="0.25"/>
    <row r="1370" s="555" customFormat="1" ht="15" customHeight="1" x14ac:dyDescent="0.25"/>
    <row r="1371" s="555" customFormat="1" ht="15" customHeight="1" x14ac:dyDescent="0.25"/>
    <row r="1372" s="555" customFormat="1" ht="15" customHeight="1" x14ac:dyDescent="0.25"/>
    <row r="1373" s="555" customFormat="1" ht="15" customHeight="1" x14ac:dyDescent="0.25"/>
    <row r="1374" s="555" customFormat="1" ht="15" customHeight="1" x14ac:dyDescent="0.25"/>
    <row r="1375" s="555" customFormat="1" ht="15" customHeight="1" x14ac:dyDescent="0.25"/>
    <row r="1376" s="555" customFormat="1" ht="15" customHeight="1" x14ac:dyDescent="0.25"/>
    <row r="1377" s="555" customFormat="1" ht="15" customHeight="1" x14ac:dyDescent="0.25"/>
    <row r="1378" s="555" customFormat="1" ht="15" customHeight="1" x14ac:dyDescent="0.25"/>
    <row r="1379" s="555" customFormat="1" ht="15" customHeight="1" x14ac:dyDescent="0.25"/>
    <row r="1380" s="555" customFormat="1" ht="15" customHeight="1" x14ac:dyDescent="0.25"/>
    <row r="1381" s="555" customFormat="1" ht="15" customHeight="1" x14ac:dyDescent="0.25"/>
    <row r="1382" s="555" customFormat="1" ht="15" customHeight="1" x14ac:dyDescent="0.25"/>
    <row r="1383" s="555" customFormat="1" ht="15" customHeight="1" x14ac:dyDescent="0.25"/>
    <row r="1384" s="555" customFormat="1" ht="15" customHeight="1" x14ac:dyDescent="0.25"/>
    <row r="1385" s="555" customFormat="1" ht="15" customHeight="1" x14ac:dyDescent="0.25"/>
    <row r="1386" s="555" customFormat="1" ht="15" customHeight="1" x14ac:dyDescent="0.25"/>
    <row r="1387" s="555" customFormat="1" ht="15" customHeight="1" x14ac:dyDescent="0.25"/>
    <row r="1388" s="555" customFormat="1" ht="15" customHeight="1" x14ac:dyDescent="0.25"/>
    <row r="1389" s="555" customFormat="1" ht="15" customHeight="1" x14ac:dyDescent="0.25"/>
    <row r="1390" s="555" customFormat="1" ht="15" customHeight="1" x14ac:dyDescent="0.25"/>
    <row r="1391" s="555" customFormat="1" ht="15" customHeight="1" x14ac:dyDescent="0.25"/>
    <row r="1392" s="555" customFormat="1" ht="15" customHeight="1" x14ac:dyDescent="0.25"/>
    <row r="1393" s="555" customFormat="1" ht="15" customHeight="1" x14ac:dyDescent="0.25"/>
    <row r="1394" s="555" customFormat="1" ht="15" customHeight="1" x14ac:dyDescent="0.25"/>
    <row r="1395" s="555" customFormat="1" ht="15" customHeight="1" x14ac:dyDescent="0.25"/>
    <row r="1396" s="555" customFormat="1" ht="15" customHeight="1" x14ac:dyDescent="0.25"/>
    <row r="1397" s="555" customFormat="1" ht="15" customHeight="1" x14ac:dyDescent="0.25"/>
    <row r="1398" s="555" customFormat="1" ht="15" customHeight="1" x14ac:dyDescent="0.25"/>
    <row r="1399" s="555" customFormat="1" ht="15" customHeight="1" x14ac:dyDescent="0.25"/>
    <row r="1400" s="555" customFormat="1" ht="15" customHeight="1" x14ac:dyDescent="0.25"/>
    <row r="1401" s="555" customFormat="1" ht="15" customHeight="1" x14ac:dyDescent="0.25"/>
    <row r="1402" s="555" customFormat="1" ht="15" customHeight="1" x14ac:dyDescent="0.25"/>
    <row r="1403" s="555" customFormat="1" ht="15" customHeight="1" x14ac:dyDescent="0.25"/>
    <row r="1404" s="555" customFormat="1" ht="15" customHeight="1" x14ac:dyDescent="0.25"/>
    <row r="1405" s="555" customFormat="1" ht="15" customHeight="1" x14ac:dyDescent="0.25"/>
    <row r="1406" s="555" customFormat="1" ht="15" customHeight="1" x14ac:dyDescent="0.25"/>
    <row r="1407" s="555" customFormat="1" ht="15" customHeight="1" x14ac:dyDescent="0.25"/>
    <row r="1408" s="555" customFormat="1" ht="15" customHeight="1" x14ac:dyDescent="0.25"/>
    <row r="1409" s="555" customFormat="1" ht="15" customHeight="1" x14ac:dyDescent="0.25"/>
    <row r="1410" s="555" customFormat="1" ht="15" customHeight="1" x14ac:dyDescent="0.25"/>
    <row r="1411" s="555" customFormat="1" ht="15" customHeight="1" x14ac:dyDescent="0.25"/>
    <row r="1412" s="555" customFormat="1" ht="15" customHeight="1" x14ac:dyDescent="0.25"/>
    <row r="1413" s="555" customFormat="1" ht="15" customHeight="1" x14ac:dyDescent="0.25"/>
    <row r="1414" s="555" customFormat="1" ht="15" customHeight="1" x14ac:dyDescent="0.25"/>
    <row r="1415" s="555" customFormat="1" ht="15" customHeight="1" x14ac:dyDescent="0.25"/>
    <row r="1416" s="555" customFormat="1" ht="15" customHeight="1" x14ac:dyDescent="0.25"/>
    <row r="1417" s="555" customFormat="1" ht="15" customHeight="1" x14ac:dyDescent="0.25"/>
    <row r="1418" s="555" customFormat="1" ht="15" customHeight="1" x14ac:dyDescent="0.25"/>
    <row r="1419" s="555" customFormat="1" ht="15" customHeight="1" x14ac:dyDescent="0.25"/>
    <row r="1420" s="555" customFormat="1" ht="15" customHeight="1" x14ac:dyDescent="0.25"/>
    <row r="1421" s="555" customFormat="1" ht="15" customHeight="1" x14ac:dyDescent="0.25"/>
    <row r="1422" s="555" customFormat="1" ht="15" customHeight="1" x14ac:dyDescent="0.25"/>
    <row r="1423" s="555" customFormat="1" ht="15" customHeight="1" x14ac:dyDescent="0.25"/>
    <row r="1424" s="555" customFormat="1" ht="15" customHeight="1" x14ac:dyDescent="0.25"/>
    <row r="1425" s="555" customFormat="1" ht="15" customHeight="1" x14ac:dyDescent="0.25"/>
    <row r="1426" s="555" customFormat="1" ht="15" customHeight="1" x14ac:dyDescent="0.25"/>
    <row r="1427" s="555" customFormat="1" ht="15" customHeight="1" x14ac:dyDescent="0.25"/>
    <row r="1428" s="555" customFormat="1" ht="15" customHeight="1" x14ac:dyDescent="0.25"/>
    <row r="1429" s="555" customFormat="1" ht="15" customHeight="1" x14ac:dyDescent="0.25"/>
    <row r="1430" s="555" customFormat="1" ht="15" customHeight="1" x14ac:dyDescent="0.25"/>
    <row r="1431" s="555" customFormat="1" ht="15" customHeight="1" x14ac:dyDescent="0.25"/>
    <row r="1432" s="555" customFormat="1" ht="15" customHeight="1" x14ac:dyDescent="0.25"/>
    <row r="1433" s="555" customFormat="1" ht="15" customHeight="1" x14ac:dyDescent="0.25"/>
    <row r="1434" s="555" customFormat="1" ht="15" customHeight="1" x14ac:dyDescent="0.25"/>
    <row r="1435" s="555" customFormat="1" ht="15" customHeight="1" x14ac:dyDescent="0.25"/>
    <row r="1436" s="555" customFormat="1" ht="15" customHeight="1" x14ac:dyDescent="0.25"/>
    <row r="1437" s="555" customFormat="1" ht="15" customHeight="1" x14ac:dyDescent="0.25"/>
    <row r="1438" s="555" customFormat="1" ht="15" customHeight="1" x14ac:dyDescent="0.25"/>
    <row r="1439" s="555" customFormat="1" ht="15" customHeight="1" x14ac:dyDescent="0.25"/>
    <row r="1440" s="555" customFormat="1" ht="15" customHeight="1" x14ac:dyDescent="0.25"/>
    <row r="1441" s="555" customFormat="1" ht="15" customHeight="1" x14ac:dyDescent="0.25"/>
    <row r="1442" s="555" customFormat="1" ht="15" customHeight="1" x14ac:dyDescent="0.25"/>
    <row r="1443" s="555" customFormat="1" ht="15" customHeight="1" x14ac:dyDescent="0.25"/>
    <row r="1444" s="555" customFormat="1" ht="15" customHeight="1" x14ac:dyDescent="0.25"/>
    <row r="1445" s="555" customFormat="1" ht="15" customHeight="1" x14ac:dyDescent="0.25"/>
    <row r="1446" s="555" customFormat="1" ht="15" customHeight="1" x14ac:dyDescent="0.25"/>
    <row r="1447" s="555" customFormat="1" ht="15" customHeight="1" x14ac:dyDescent="0.25"/>
    <row r="1448" s="555" customFormat="1" ht="15" customHeight="1" x14ac:dyDescent="0.25"/>
    <row r="1449" s="555" customFormat="1" ht="15" customHeight="1" x14ac:dyDescent="0.25"/>
    <row r="1450" s="555" customFormat="1" ht="15" customHeight="1" x14ac:dyDescent="0.25"/>
    <row r="1451" s="555" customFormat="1" ht="15" customHeight="1" x14ac:dyDescent="0.25"/>
    <row r="1452" s="555" customFormat="1" ht="15" customHeight="1" x14ac:dyDescent="0.25"/>
    <row r="1453" s="555" customFormat="1" ht="15" customHeight="1" x14ac:dyDescent="0.25"/>
    <row r="1454" s="555" customFormat="1" ht="15" customHeight="1" x14ac:dyDescent="0.25"/>
    <row r="1455" s="555" customFormat="1" ht="15" customHeight="1" x14ac:dyDescent="0.25"/>
    <row r="1456" s="555" customFormat="1" ht="15" customHeight="1" x14ac:dyDescent="0.25"/>
    <row r="1457" s="555" customFormat="1" ht="15" customHeight="1" x14ac:dyDescent="0.25"/>
    <row r="1458" s="555" customFormat="1" ht="15" customHeight="1" x14ac:dyDescent="0.25"/>
    <row r="1459" s="555" customFormat="1" ht="15" customHeight="1" x14ac:dyDescent="0.25"/>
    <row r="1460" s="555" customFormat="1" ht="15" customHeight="1" x14ac:dyDescent="0.25"/>
    <row r="1461" s="555" customFormat="1" ht="15" customHeight="1" x14ac:dyDescent="0.25"/>
    <row r="1462" s="555" customFormat="1" ht="15" customHeight="1" x14ac:dyDescent="0.25"/>
    <row r="1463" s="555" customFormat="1" ht="15" customHeight="1" x14ac:dyDescent="0.25"/>
    <row r="1464" s="555" customFormat="1" ht="15" customHeight="1" x14ac:dyDescent="0.25"/>
    <row r="1465" s="555" customFormat="1" ht="15" customHeight="1" x14ac:dyDescent="0.25"/>
    <row r="1466" s="555" customFormat="1" ht="15" customHeight="1" x14ac:dyDescent="0.25"/>
    <row r="1467" s="555" customFormat="1" ht="15" customHeight="1" x14ac:dyDescent="0.25"/>
    <row r="1468" s="555" customFormat="1" ht="15" customHeight="1" x14ac:dyDescent="0.25"/>
    <row r="1469" s="555" customFormat="1" ht="15" customHeight="1" x14ac:dyDescent="0.25"/>
    <row r="1470" s="555" customFormat="1" ht="15" customHeight="1" x14ac:dyDescent="0.25"/>
    <row r="1471" s="555" customFormat="1" ht="15" customHeight="1" x14ac:dyDescent="0.25"/>
    <row r="1472" s="555" customFormat="1" ht="15" customHeight="1" x14ac:dyDescent="0.25"/>
    <row r="1473" s="555" customFormat="1" ht="15" customHeight="1" x14ac:dyDescent="0.25"/>
    <row r="1474" s="555" customFormat="1" ht="15" customHeight="1" x14ac:dyDescent="0.25"/>
    <row r="1475" s="555" customFormat="1" ht="15" customHeight="1" x14ac:dyDescent="0.25"/>
    <row r="1476" s="555" customFormat="1" ht="15" customHeight="1" x14ac:dyDescent="0.25"/>
    <row r="1477" s="555" customFormat="1" ht="15" customHeight="1" x14ac:dyDescent="0.25"/>
    <row r="1478" s="555" customFormat="1" ht="15" customHeight="1" x14ac:dyDescent="0.25"/>
    <row r="1479" s="555" customFormat="1" ht="15" customHeight="1" x14ac:dyDescent="0.25"/>
    <row r="1480" s="555" customFormat="1" ht="15" customHeight="1" x14ac:dyDescent="0.25"/>
    <row r="1481" s="555" customFormat="1" ht="15" customHeight="1" x14ac:dyDescent="0.25"/>
    <row r="1482" s="555" customFormat="1" ht="15" customHeight="1" x14ac:dyDescent="0.25"/>
    <row r="1483" s="555" customFormat="1" ht="15" customHeight="1" x14ac:dyDescent="0.25"/>
    <row r="1484" s="555" customFormat="1" ht="15" customHeight="1" x14ac:dyDescent="0.25"/>
    <row r="1485" s="555" customFormat="1" ht="15" customHeight="1" x14ac:dyDescent="0.25"/>
    <row r="1486" s="555" customFormat="1" ht="15" customHeight="1" x14ac:dyDescent="0.25"/>
    <row r="1487" s="555" customFormat="1" ht="15" customHeight="1" x14ac:dyDescent="0.25"/>
    <row r="1488" s="555" customFormat="1" ht="15" customHeight="1" x14ac:dyDescent="0.25"/>
    <row r="1489" s="555" customFormat="1" ht="15" customHeight="1" x14ac:dyDescent="0.25"/>
    <row r="1490" s="555" customFormat="1" ht="15" customHeight="1" x14ac:dyDescent="0.25"/>
    <row r="1491" s="555" customFormat="1" ht="15" customHeight="1" x14ac:dyDescent="0.25"/>
    <row r="1492" s="555" customFormat="1" ht="15" customHeight="1" x14ac:dyDescent="0.25"/>
    <row r="1493" s="555" customFormat="1" ht="15" customHeight="1" x14ac:dyDescent="0.25"/>
    <row r="1494" s="555" customFormat="1" ht="15" customHeight="1" x14ac:dyDescent="0.25"/>
    <row r="1495" s="555" customFormat="1" ht="15" customHeight="1" x14ac:dyDescent="0.25"/>
    <row r="1496" s="555" customFormat="1" ht="15" customHeight="1" x14ac:dyDescent="0.25"/>
    <row r="1497" s="555" customFormat="1" ht="15" customHeight="1" x14ac:dyDescent="0.25"/>
    <row r="1498" s="555" customFormat="1" ht="15" customHeight="1" x14ac:dyDescent="0.25"/>
    <row r="1499" s="555" customFormat="1" ht="15" customHeight="1" x14ac:dyDescent="0.25"/>
    <row r="1500" s="555" customFormat="1" ht="15" customHeight="1" x14ac:dyDescent="0.25"/>
    <row r="1501" s="555" customFormat="1" ht="15" customHeight="1" x14ac:dyDescent="0.25"/>
    <row r="1502" s="555" customFormat="1" ht="15" customHeight="1" x14ac:dyDescent="0.25"/>
    <row r="1503" s="555" customFormat="1" ht="15" customHeight="1" x14ac:dyDescent="0.25"/>
    <row r="1504" s="555" customFormat="1" ht="15" customHeight="1" x14ac:dyDescent="0.25"/>
    <row r="1505" s="555" customFormat="1" ht="15" customHeight="1" x14ac:dyDescent="0.25"/>
    <row r="1506" s="555" customFormat="1" ht="15" customHeight="1" x14ac:dyDescent="0.25"/>
    <row r="1507" s="555" customFormat="1" ht="15" customHeight="1" x14ac:dyDescent="0.25"/>
    <row r="1508" s="555" customFormat="1" ht="15" customHeight="1" x14ac:dyDescent="0.25"/>
    <row r="1509" s="555" customFormat="1" ht="15" customHeight="1" x14ac:dyDescent="0.25"/>
    <row r="1510" s="555" customFormat="1" ht="15" customHeight="1" x14ac:dyDescent="0.25"/>
    <row r="1511" s="555" customFormat="1" ht="15" customHeight="1" x14ac:dyDescent="0.25"/>
    <row r="1512" s="555" customFormat="1" ht="15" customHeight="1" x14ac:dyDescent="0.25"/>
    <row r="1513" s="555" customFormat="1" ht="15" customHeight="1" x14ac:dyDescent="0.25"/>
    <row r="1514" s="555" customFormat="1" ht="15" customHeight="1" x14ac:dyDescent="0.25"/>
    <row r="1515" s="555" customFormat="1" ht="15" customHeight="1" x14ac:dyDescent="0.25"/>
    <row r="1516" s="555" customFormat="1" ht="15" customHeight="1" x14ac:dyDescent="0.25"/>
    <row r="1517" s="555" customFormat="1" ht="15" customHeight="1" x14ac:dyDescent="0.25"/>
    <row r="1518" s="555" customFormat="1" ht="15" customHeight="1" x14ac:dyDescent="0.25"/>
    <row r="1519" s="555" customFormat="1" ht="15" customHeight="1" x14ac:dyDescent="0.25"/>
    <row r="1520" s="555" customFormat="1" ht="15" customHeight="1" x14ac:dyDescent="0.25"/>
    <row r="1521" s="555" customFormat="1" ht="15" customHeight="1" x14ac:dyDescent="0.25"/>
    <row r="1522" s="555" customFormat="1" ht="15" customHeight="1" x14ac:dyDescent="0.25"/>
    <row r="1523" s="555" customFormat="1" ht="15" customHeight="1" x14ac:dyDescent="0.25"/>
    <row r="1524" s="555" customFormat="1" ht="15" customHeight="1" x14ac:dyDescent="0.25"/>
    <row r="1525" s="555" customFormat="1" ht="15" customHeight="1" x14ac:dyDescent="0.25"/>
    <row r="1526" s="555" customFormat="1" ht="15" customHeight="1" x14ac:dyDescent="0.25"/>
    <row r="1527" s="555" customFormat="1" ht="15" customHeight="1" x14ac:dyDescent="0.25"/>
    <row r="1528" s="555" customFormat="1" ht="15" customHeight="1" x14ac:dyDescent="0.25"/>
    <row r="1529" s="555" customFormat="1" ht="15" customHeight="1" x14ac:dyDescent="0.25"/>
    <row r="1530" s="555" customFormat="1" ht="15" customHeight="1" x14ac:dyDescent="0.25"/>
    <row r="1531" s="555" customFormat="1" ht="15" customHeight="1" x14ac:dyDescent="0.25"/>
    <row r="1532" s="555" customFormat="1" ht="15" customHeight="1" x14ac:dyDescent="0.25"/>
    <row r="1533" s="555" customFormat="1" ht="15" customHeight="1" x14ac:dyDescent="0.25"/>
    <row r="1534" s="555" customFormat="1" ht="15" customHeight="1" x14ac:dyDescent="0.25"/>
    <row r="1535" s="555" customFormat="1" ht="15" customHeight="1" x14ac:dyDescent="0.25"/>
    <row r="1536" s="555" customFormat="1" ht="15" customHeight="1" x14ac:dyDescent="0.25"/>
    <row r="1537" s="555" customFormat="1" ht="15" customHeight="1" x14ac:dyDescent="0.25"/>
    <row r="1538" s="555" customFormat="1" ht="15" customHeight="1" x14ac:dyDescent="0.25"/>
    <row r="1539" s="555" customFormat="1" ht="15" customHeight="1" x14ac:dyDescent="0.25"/>
    <row r="1540" s="555" customFormat="1" ht="15" customHeight="1" x14ac:dyDescent="0.25"/>
    <row r="1541" s="555" customFormat="1" ht="15" customHeight="1" x14ac:dyDescent="0.25"/>
    <row r="1542" s="555" customFormat="1" ht="15" customHeight="1" x14ac:dyDescent="0.25"/>
    <row r="1543" s="555" customFormat="1" ht="15" customHeight="1" x14ac:dyDescent="0.25"/>
    <row r="1544" s="555" customFormat="1" ht="15" customHeight="1" x14ac:dyDescent="0.25"/>
    <row r="1545" s="555" customFormat="1" ht="15" customHeight="1" x14ac:dyDescent="0.25"/>
    <row r="1546" s="555" customFormat="1" ht="15" customHeight="1" x14ac:dyDescent="0.25"/>
    <row r="1547" s="555" customFormat="1" ht="15" customHeight="1" x14ac:dyDescent="0.25"/>
    <row r="1548" s="555" customFormat="1" ht="15" customHeight="1" x14ac:dyDescent="0.25"/>
    <row r="1549" s="555" customFormat="1" ht="15" customHeight="1" x14ac:dyDescent="0.25"/>
    <row r="1550" s="555" customFormat="1" ht="15" customHeight="1" x14ac:dyDescent="0.25"/>
    <row r="1551" s="555" customFormat="1" ht="15" customHeight="1" x14ac:dyDescent="0.25"/>
    <row r="1552" s="555" customFormat="1" ht="15" customHeight="1" x14ac:dyDescent="0.25"/>
    <row r="1553" s="555" customFormat="1" ht="15" customHeight="1" x14ac:dyDescent="0.25"/>
    <row r="1554" s="555" customFormat="1" ht="15" customHeight="1" x14ac:dyDescent="0.25"/>
    <row r="1555" s="555" customFormat="1" ht="15" customHeight="1" x14ac:dyDescent="0.25"/>
    <row r="1556" s="555" customFormat="1" ht="15" customHeight="1" x14ac:dyDescent="0.25"/>
    <row r="1557" s="555" customFormat="1" ht="15" customHeight="1" x14ac:dyDescent="0.25"/>
    <row r="1558" s="555" customFormat="1" ht="15" customHeight="1" x14ac:dyDescent="0.25"/>
    <row r="1559" s="555" customFormat="1" ht="15" customHeight="1" x14ac:dyDescent="0.25"/>
    <row r="1560" s="555" customFormat="1" ht="15" customHeight="1" x14ac:dyDescent="0.25"/>
    <row r="1561" s="555" customFormat="1" ht="15" customHeight="1" x14ac:dyDescent="0.25"/>
    <row r="1562" s="555" customFormat="1" ht="15" customHeight="1" x14ac:dyDescent="0.25"/>
    <row r="1563" s="555" customFormat="1" ht="15" customHeight="1" x14ac:dyDescent="0.25"/>
    <row r="1564" s="555" customFormat="1" ht="15" customHeight="1" x14ac:dyDescent="0.25"/>
    <row r="1565" s="555" customFormat="1" ht="15" customHeight="1" x14ac:dyDescent="0.25"/>
    <row r="1566" s="555" customFormat="1" ht="15" customHeight="1" x14ac:dyDescent="0.25"/>
    <row r="1567" s="555" customFormat="1" ht="15" customHeight="1" x14ac:dyDescent="0.25"/>
    <row r="1568" s="555" customFormat="1" ht="15" customHeight="1" x14ac:dyDescent="0.25"/>
    <row r="1569" s="555" customFormat="1" ht="15" customHeight="1" x14ac:dyDescent="0.25"/>
    <row r="1570" s="555" customFormat="1" ht="15" customHeight="1" x14ac:dyDescent="0.25"/>
    <row r="1571" s="555" customFormat="1" ht="15" customHeight="1" x14ac:dyDescent="0.25"/>
    <row r="1572" s="555" customFormat="1" ht="15" customHeight="1" x14ac:dyDescent="0.25"/>
    <row r="1573" s="555" customFormat="1" ht="15" customHeight="1" x14ac:dyDescent="0.25"/>
    <row r="1574" s="555" customFormat="1" ht="15" customHeight="1" x14ac:dyDescent="0.25"/>
    <row r="1575" s="555" customFormat="1" ht="15" customHeight="1" x14ac:dyDescent="0.25"/>
    <row r="1576" s="555" customFormat="1" ht="15" customHeight="1" x14ac:dyDescent="0.25"/>
    <row r="1577" s="555" customFormat="1" ht="15" customHeight="1" x14ac:dyDescent="0.25"/>
    <row r="1578" s="555" customFormat="1" ht="15" customHeight="1" x14ac:dyDescent="0.25"/>
    <row r="1579" s="555" customFormat="1" ht="15" customHeight="1" x14ac:dyDescent="0.25"/>
    <row r="1580" s="555" customFormat="1" ht="15" customHeight="1" x14ac:dyDescent="0.25"/>
    <row r="1581" s="555" customFormat="1" ht="15" customHeight="1" x14ac:dyDescent="0.25"/>
    <row r="1582" s="555" customFormat="1" ht="15" customHeight="1" x14ac:dyDescent="0.25"/>
    <row r="1583" s="555" customFormat="1" ht="15" customHeight="1" x14ac:dyDescent="0.25"/>
    <row r="1584" s="555" customFormat="1" ht="15" customHeight="1" x14ac:dyDescent="0.25"/>
    <row r="1585" s="555" customFormat="1" ht="15" customHeight="1" x14ac:dyDescent="0.25"/>
    <row r="1586" s="555" customFormat="1" ht="15" customHeight="1" x14ac:dyDescent="0.25"/>
    <row r="1587" s="555" customFormat="1" ht="15" customHeight="1" x14ac:dyDescent="0.25"/>
    <row r="1588" s="555" customFormat="1" ht="15" customHeight="1" x14ac:dyDescent="0.25"/>
    <row r="1589" s="555" customFormat="1" ht="15" customHeight="1" x14ac:dyDescent="0.25"/>
    <row r="1590" s="555" customFormat="1" ht="15" customHeight="1" x14ac:dyDescent="0.25"/>
    <row r="1591" s="555" customFormat="1" ht="15" customHeight="1" x14ac:dyDescent="0.25"/>
    <row r="1592" s="555" customFormat="1" ht="15" customHeight="1" x14ac:dyDescent="0.25"/>
    <row r="1593" s="555" customFormat="1" ht="15" customHeight="1" x14ac:dyDescent="0.25"/>
    <row r="1594" s="555" customFormat="1" ht="15" customHeight="1" x14ac:dyDescent="0.25"/>
    <row r="1595" s="555" customFormat="1" ht="15" customHeight="1" x14ac:dyDescent="0.25"/>
    <row r="1596" s="555" customFormat="1" ht="15" customHeight="1" x14ac:dyDescent="0.25"/>
    <row r="1597" s="555" customFormat="1" ht="15" customHeight="1" x14ac:dyDescent="0.25"/>
    <row r="1598" s="555" customFormat="1" ht="15" customHeight="1" x14ac:dyDescent="0.25"/>
    <row r="1599" s="555" customFormat="1" ht="15" customHeight="1" x14ac:dyDescent="0.25"/>
    <row r="1600" s="555" customFormat="1" ht="15" customHeight="1" x14ac:dyDescent="0.25"/>
    <row r="1601" s="555" customFormat="1" ht="15" customHeight="1" x14ac:dyDescent="0.25"/>
    <row r="1602" s="555" customFormat="1" ht="15" customHeight="1" x14ac:dyDescent="0.25"/>
    <row r="1603" s="555" customFormat="1" ht="15" customHeight="1" x14ac:dyDescent="0.25"/>
    <row r="1604" s="555" customFormat="1" ht="15" customHeight="1" x14ac:dyDescent="0.25"/>
    <row r="1605" s="555" customFormat="1" ht="15" customHeight="1" x14ac:dyDescent="0.25"/>
    <row r="1606" s="555" customFormat="1" ht="15" customHeight="1" x14ac:dyDescent="0.25"/>
    <row r="1607" s="555" customFormat="1" ht="15" customHeight="1" x14ac:dyDescent="0.25"/>
    <row r="1608" s="555" customFormat="1" ht="15" customHeight="1" x14ac:dyDescent="0.25"/>
    <row r="1609" s="555" customFormat="1" ht="15" customHeight="1" x14ac:dyDescent="0.25"/>
    <row r="1610" s="555" customFormat="1" ht="15" customHeight="1" x14ac:dyDescent="0.25"/>
    <row r="1611" s="555" customFormat="1" ht="15" customHeight="1" x14ac:dyDescent="0.25"/>
    <row r="1612" s="555" customFormat="1" ht="15" customHeight="1" x14ac:dyDescent="0.25"/>
    <row r="1613" s="555" customFormat="1" ht="15" customHeight="1" x14ac:dyDescent="0.25"/>
    <row r="1614" s="555" customFormat="1" ht="15" customHeight="1" x14ac:dyDescent="0.25"/>
    <row r="1615" s="555" customFormat="1" ht="15" customHeight="1" x14ac:dyDescent="0.25"/>
    <row r="1616" s="555" customFormat="1" ht="15" customHeight="1" x14ac:dyDescent="0.25"/>
    <row r="1617" s="555" customFormat="1" ht="15" customHeight="1" x14ac:dyDescent="0.25"/>
    <row r="1618" s="555" customFormat="1" ht="15" customHeight="1" x14ac:dyDescent="0.25"/>
  </sheetData>
  <mergeCells count="1">
    <mergeCell ref="J12:K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D2E6-5019-4368-BFA5-6CBC4110FF0D}">
  <dimension ref="A1:P21"/>
  <sheetViews>
    <sheetView zoomScaleNormal="100" workbookViewId="0">
      <selection activeCell="A6" sqref="A6"/>
    </sheetView>
  </sheetViews>
  <sheetFormatPr defaultColWidth="11.42578125" defaultRowHeight="15.75" x14ac:dyDescent="0.25"/>
  <cols>
    <col min="1" max="1" width="26.42578125" style="112" customWidth="1"/>
    <col min="2" max="4" width="6.28515625" style="112" bestFit="1" customWidth="1"/>
    <col min="5" max="5" width="11" style="112" bestFit="1" customWidth="1"/>
    <col min="6" max="6" width="22.5703125" style="112" customWidth="1"/>
    <col min="7" max="7" width="5.85546875" style="112" customWidth="1"/>
    <col min="8" max="9" width="6.5703125" style="112" customWidth="1"/>
    <col min="10" max="10" width="10.28515625" style="112" customWidth="1"/>
    <col min="11" max="16384" width="11.42578125" style="112"/>
  </cols>
  <sheetData>
    <row r="1" spans="1:16" x14ac:dyDescent="0.25">
      <c r="A1" s="164" t="s">
        <v>90</v>
      </c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</row>
    <row r="2" spans="1:16" ht="16.5" x14ac:dyDescent="0.3">
      <c r="A2" s="116"/>
      <c r="B2" s="116"/>
      <c r="C2" s="116"/>
      <c r="D2" s="116"/>
      <c r="E2" s="117" t="s">
        <v>86</v>
      </c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</row>
    <row r="3" spans="1:16" ht="17.25" thickBot="1" x14ac:dyDescent="0.35">
      <c r="A3" s="118"/>
      <c r="B3" s="118">
        <v>2020</v>
      </c>
      <c r="C3" s="118">
        <v>2021</v>
      </c>
      <c r="D3" s="118">
        <v>2022</v>
      </c>
      <c r="E3" s="119">
        <v>2023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1:16" ht="16.5" x14ac:dyDescent="0.3">
      <c r="A4" s="120"/>
      <c r="B4" s="130" t="s">
        <v>87</v>
      </c>
      <c r="C4" s="130"/>
      <c r="D4" s="130"/>
      <c r="E4" s="130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</row>
    <row r="5" spans="1:16" ht="16.5" x14ac:dyDescent="0.3">
      <c r="A5" s="120" t="s">
        <v>88</v>
      </c>
      <c r="B5" s="121">
        <v>-4.9548073220056388</v>
      </c>
      <c r="C5" s="121">
        <v>4.9049295421011996</v>
      </c>
      <c r="D5" s="121">
        <v>5.1563299197405543</v>
      </c>
      <c r="E5" s="122">
        <v>3.8</v>
      </c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</row>
    <row r="6" spans="1:16" ht="16.5" x14ac:dyDescent="0.3">
      <c r="A6" s="120" t="s">
        <v>66</v>
      </c>
      <c r="B6" s="121">
        <v>1</v>
      </c>
      <c r="C6" s="121">
        <v>3.3</v>
      </c>
      <c r="D6" s="121">
        <v>9.5</v>
      </c>
      <c r="E6" s="122">
        <v>3.6</v>
      </c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</row>
    <row r="7" spans="1:16" ht="17.25" thickBot="1" x14ac:dyDescent="0.35">
      <c r="A7" s="118" t="s">
        <v>89</v>
      </c>
      <c r="B7" s="118">
        <v>5.2</v>
      </c>
      <c r="C7" s="123">
        <v>5.7</v>
      </c>
      <c r="D7" s="118">
        <v>2.1</v>
      </c>
      <c r="E7" s="124">
        <v>3.3</v>
      </c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</row>
    <row r="8" spans="1:16" ht="16.5" x14ac:dyDescent="0.25">
      <c r="A8" s="131" t="s">
        <v>62</v>
      </c>
      <c r="B8" s="125"/>
      <c r="C8" s="128"/>
      <c r="D8" s="125"/>
      <c r="E8" s="126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</row>
    <row r="9" spans="1:16" x14ac:dyDescent="0.25">
      <c r="A9" s="125"/>
      <c r="B9" s="125"/>
      <c r="C9" s="128"/>
      <c r="D9" s="125"/>
      <c r="E9" s="126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</row>
    <row r="10" spans="1:16" x14ac:dyDescent="0.25">
      <c r="A10" s="125"/>
      <c r="B10" s="125"/>
      <c r="C10" s="128"/>
      <c r="D10" s="125"/>
      <c r="E10" s="126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</row>
    <row r="11" spans="1:16" x14ac:dyDescent="0.25">
      <c r="A11" s="125"/>
      <c r="B11" s="125"/>
      <c r="C11" s="128"/>
      <c r="D11" s="125"/>
      <c r="E11" s="126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</row>
    <row r="12" spans="1:16" x14ac:dyDescent="0.25">
      <c r="A12" s="125"/>
      <c r="B12" s="125"/>
      <c r="C12" s="128"/>
      <c r="D12" s="125"/>
      <c r="E12" s="126"/>
      <c r="F12" s="125"/>
      <c r="G12" s="125"/>
      <c r="H12" s="125"/>
      <c r="I12" s="125"/>
      <c r="J12" s="125"/>
      <c r="K12" s="125"/>
      <c r="L12" s="125"/>
      <c r="M12" s="125"/>
      <c r="N12" s="127"/>
      <c r="O12" s="125"/>
      <c r="P12" s="125"/>
    </row>
    <row r="13" spans="1:16" x14ac:dyDescent="0.25">
      <c r="A13" s="125"/>
      <c r="B13" s="125"/>
      <c r="C13" s="128"/>
      <c r="D13" s="125"/>
      <c r="E13" s="126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</row>
    <row r="14" spans="1:16" x14ac:dyDescent="0.25">
      <c r="A14" s="125"/>
      <c r="B14" s="125"/>
      <c r="C14" s="128"/>
      <c r="D14" s="125"/>
      <c r="E14" s="126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</row>
    <row r="15" spans="1:16" x14ac:dyDescent="0.25">
      <c r="A15" s="125"/>
      <c r="B15" s="125"/>
      <c r="C15" s="128"/>
      <c r="D15" s="125"/>
      <c r="E15" s="126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</row>
    <row r="16" spans="1:16" x14ac:dyDescent="0.25">
      <c r="A16" s="125"/>
      <c r="B16" s="125"/>
      <c r="C16" s="128"/>
      <c r="D16" s="125"/>
      <c r="E16" s="126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</row>
    <row r="17" spans="1:15" x14ac:dyDescent="0.25">
      <c r="A17" s="125"/>
      <c r="B17" s="125"/>
      <c r="C17" s="129"/>
      <c r="D17" s="125"/>
      <c r="E17" s="126"/>
      <c r="F17" s="125"/>
      <c r="G17" s="125"/>
      <c r="H17" s="125"/>
      <c r="I17" s="125"/>
      <c r="J17" s="125"/>
      <c r="K17" s="125"/>
      <c r="L17" s="125"/>
      <c r="M17" s="125"/>
      <c r="N17" s="125"/>
      <c r="O17" s="125"/>
    </row>
    <row r="18" spans="1:15" x14ac:dyDescent="0.25">
      <c r="C18" s="114"/>
      <c r="E18" s="113"/>
    </row>
    <row r="19" spans="1:15" x14ac:dyDescent="0.25">
      <c r="C19" s="114"/>
    </row>
    <row r="20" spans="1:15" x14ac:dyDescent="0.25">
      <c r="C20" s="114"/>
    </row>
    <row r="21" spans="1:15" x14ac:dyDescent="0.25">
      <c r="C21" s="114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041F-1D56-4C58-9829-F8254FBA6B5A}">
  <dimension ref="A1:H1616"/>
  <sheetViews>
    <sheetView zoomScaleNormal="100" workbookViewId="0">
      <selection activeCell="P31" sqref="P31"/>
    </sheetView>
  </sheetViews>
  <sheetFormatPr defaultRowHeight="15" x14ac:dyDescent="0.25"/>
  <cols>
    <col min="1" max="1" width="37.42578125" customWidth="1"/>
    <col min="2" max="4" width="7.7109375" bestFit="1" customWidth="1"/>
    <col min="5" max="5" width="8.28515625" customWidth="1"/>
    <col min="6" max="6" width="11" bestFit="1" customWidth="1"/>
    <col min="7" max="7" width="12.5703125" customWidth="1"/>
    <col min="8" max="8" width="10.85546875" customWidth="1"/>
    <col min="9" max="9" width="16" customWidth="1"/>
    <col min="10" max="10" width="12.7109375" customWidth="1"/>
  </cols>
  <sheetData>
    <row r="1" spans="1:8" s="555" customFormat="1" x14ac:dyDescent="0.25">
      <c r="A1" s="188" t="s">
        <v>306</v>
      </c>
      <c r="G1" s="556"/>
      <c r="H1" s="556"/>
    </row>
    <row r="2" spans="1:8" s="555" customFormat="1" ht="35.25" customHeight="1" thickBot="1" x14ac:dyDescent="0.35">
      <c r="A2" s="558"/>
      <c r="B2" s="559">
        <v>44440</v>
      </c>
      <c r="C2" s="559">
        <v>44805</v>
      </c>
      <c r="D2" s="559">
        <v>45170</v>
      </c>
      <c r="E2" s="562" t="s">
        <v>267</v>
      </c>
    </row>
    <row r="3" spans="1:8" s="555" customFormat="1" ht="15" customHeight="1" x14ac:dyDescent="0.3">
      <c r="A3" s="563"/>
      <c r="B3" s="673" t="s">
        <v>307</v>
      </c>
      <c r="C3" s="673"/>
      <c r="D3" s="673"/>
      <c r="E3" s="564"/>
      <c r="F3" s="172"/>
    </row>
    <row r="4" spans="1:8" s="555" customFormat="1" ht="15" customHeight="1" x14ac:dyDescent="0.3">
      <c r="A4" s="560" t="s">
        <v>308</v>
      </c>
      <c r="B4" s="561">
        <v>784.73500000000001</v>
      </c>
      <c r="C4" s="561">
        <v>817.99200000000008</v>
      </c>
      <c r="D4" s="561">
        <v>846.08299999999997</v>
      </c>
      <c r="E4" s="565">
        <f t="shared" ref="E4:E9" si="0">(D4/C4-1)*100</f>
        <v>3.4341411651947595</v>
      </c>
      <c r="F4" s="172"/>
    </row>
    <row r="5" spans="1:8" s="555" customFormat="1" ht="15" customHeight="1" x14ac:dyDescent="0.3">
      <c r="A5" s="560" t="s">
        <v>309</v>
      </c>
      <c r="B5" s="561">
        <v>668.90599999999995</v>
      </c>
      <c r="C5" s="561">
        <v>720.91799999999989</v>
      </c>
      <c r="D5" s="561">
        <v>738.57900000000006</v>
      </c>
      <c r="E5" s="565">
        <f t="shared" si="0"/>
        <v>2.4497931803617368</v>
      </c>
      <c r="F5" s="172"/>
    </row>
    <row r="6" spans="1:8" s="555" customFormat="1" ht="15" customHeight="1" x14ac:dyDescent="0.25">
      <c r="A6" s="560" t="s">
        <v>310</v>
      </c>
      <c r="B6" s="561">
        <f t="shared" ref="B6:D6" si="1">B4-B5</f>
        <v>115.82900000000006</v>
      </c>
      <c r="C6" s="561">
        <f t="shared" si="1"/>
        <v>97.074000000000183</v>
      </c>
      <c r="D6" s="561">
        <f t="shared" si="1"/>
        <v>107.50399999999991</v>
      </c>
      <c r="E6" s="565">
        <f t="shared" si="0"/>
        <v>10.744380575643021</v>
      </c>
      <c r="F6" s="566"/>
    </row>
    <row r="7" spans="1:8" s="555" customFormat="1" ht="15" customHeight="1" x14ac:dyDescent="0.3">
      <c r="A7" s="567" t="s">
        <v>311</v>
      </c>
      <c r="B7" s="568">
        <v>53.952317249999993</v>
      </c>
      <c r="C7" s="568">
        <v>30.510752969999999</v>
      </c>
      <c r="D7" s="568">
        <v>35.166841109999993</v>
      </c>
      <c r="E7" s="569">
        <f t="shared" si="0"/>
        <v>15.260482573400068</v>
      </c>
      <c r="F7" s="566"/>
    </row>
    <row r="8" spans="1:8" s="555" customFormat="1" ht="15" customHeight="1" x14ac:dyDescent="0.25">
      <c r="A8" s="560" t="s">
        <v>312</v>
      </c>
      <c r="B8" s="561">
        <f t="shared" ref="B8:D8" si="2">B5+B7</f>
        <v>722.85831724999991</v>
      </c>
      <c r="C8" s="561">
        <f t="shared" si="2"/>
        <v>751.42875296999989</v>
      </c>
      <c r="D8" s="561">
        <f t="shared" si="2"/>
        <v>773.74584111000001</v>
      </c>
      <c r="E8" s="565">
        <f t="shared" si="0"/>
        <v>2.9699539779110884</v>
      </c>
      <c r="F8" s="566"/>
    </row>
    <row r="9" spans="1:8" s="555" customFormat="1" ht="15" customHeight="1" x14ac:dyDescent="0.25">
      <c r="A9" s="560" t="s">
        <v>305</v>
      </c>
      <c r="B9" s="561">
        <f t="shared" ref="B9:D9" si="3">B4-B8</f>
        <v>61.8766827500001</v>
      </c>
      <c r="C9" s="561">
        <f t="shared" si="3"/>
        <v>66.563247030000184</v>
      </c>
      <c r="D9" s="561">
        <f t="shared" si="3"/>
        <v>72.337158889999955</v>
      </c>
      <c r="E9" s="565">
        <f t="shared" si="0"/>
        <v>8.6743242218899841</v>
      </c>
      <c r="F9" s="570"/>
    </row>
    <row r="10" spans="1:8" s="555" customFormat="1" ht="15" customHeight="1" x14ac:dyDescent="0.3">
      <c r="A10" s="571"/>
      <c r="B10" s="572"/>
      <c r="C10" s="572"/>
      <c r="D10" s="572"/>
      <c r="E10" s="573"/>
      <c r="F10" s="566"/>
    </row>
    <row r="11" spans="1:8" s="555" customFormat="1" ht="15" customHeight="1" x14ac:dyDescent="0.3">
      <c r="A11" s="560" t="s">
        <v>313</v>
      </c>
      <c r="B11" s="561"/>
      <c r="C11" s="561"/>
      <c r="D11" s="561"/>
      <c r="E11" s="573"/>
      <c r="F11" s="566"/>
    </row>
    <row r="12" spans="1:8" s="555" customFormat="1" ht="15" customHeight="1" x14ac:dyDescent="0.3">
      <c r="A12" s="574" t="s">
        <v>314</v>
      </c>
      <c r="B12" s="575">
        <v>48.438682750000098</v>
      </c>
      <c r="C12" s="575">
        <v>368.25824703000023</v>
      </c>
      <c r="D12" s="575">
        <v>35.790543889999952</v>
      </c>
      <c r="E12" s="576">
        <v>90.28112902327365</v>
      </c>
      <c r="F12" s="557"/>
    </row>
    <row r="13" spans="1:8" s="555" customFormat="1" ht="15" customHeight="1" thickBot="1" x14ac:dyDescent="0.35">
      <c r="A13" s="577" t="s">
        <v>315</v>
      </c>
      <c r="B13" s="578">
        <v>-13.437999999999999</v>
      </c>
      <c r="C13" s="578">
        <v>301.69500000000005</v>
      </c>
      <c r="D13" s="578">
        <v>-36.546615000000003</v>
      </c>
      <c r="E13" s="579">
        <v>112.11376224332521</v>
      </c>
      <c r="F13" s="557"/>
    </row>
    <row r="14" spans="1:8" s="555" customFormat="1" ht="15" customHeight="1" x14ac:dyDescent="0.25">
      <c r="A14" s="335" t="s">
        <v>316</v>
      </c>
      <c r="F14" s="580"/>
    </row>
    <row r="15" spans="1:8" s="555" customFormat="1" ht="15" customHeight="1" x14ac:dyDescent="0.3">
      <c r="F15" s="557"/>
    </row>
    <row r="16" spans="1:8" s="555" customFormat="1" ht="15" customHeight="1" x14ac:dyDescent="0.25"/>
    <row r="17" s="555" customFormat="1" ht="15" customHeight="1" x14ac:dyDescent="0.25"/>
    <row r="18" s="555" customFormat="1" ht="15" customHeight="1" x14ac:dyDescent="0.25"/>
    <row r="19" s="555" customFormat="1" ht="15" customHeight="1" x14ac:dyDescent="0.25"/>
    <row r="20" s="555" customFormat="1" ht="15" customHeight="1" x14ac:dyDescent="0.25"/>
    <row r="21" s="555" customFormat="1" ht="15" customHeight="1" x14ac:dyDescent="0.25"/>
    <row r="22" s="555" customFormat="1" ht="15" customHeight="1" x14ac:dyDescent="0.25"/>
    <row r="23" s="555" customFormat="1" ht="15" customHeight="1" x14ac:dyDescent="0.25"/>
    <row r="24" s="555" customFormat="1" ht="15" customHeight="1" x14ac:dyDescent="0.25"/>
    <row r="25" s="555" customFormat="1" ht="15" customHeight="1" x14ac:dyDescent="0.25"/>
    <row r="26" s="555" customFormat="1" ht="15" customHeight="1" x14ac:dyDescent="0.25"/>
    <row r="27" s="555" customFormat="1" ht="15" customHeight="1" x14ac:dyDescent="0.25"/>
    <row r="28" s="555" customFormat="1" ht="15" customHeight="1" x14ac:dyDescent="0.25"/>
    <row r="29" s="555" customFormat="1" ht="15" customHeight="1" x14ac:dyDescent="0.25"/>
    <row r="30" s="555" customFormat="1" ht="15" customHeight="1" x14ac:dyDescent="0.25"/>
    <row r="31" s="555" customFormat="1" ht="15" customHeight="1" x14ac:dyDescent="0.25"/>
    <row r="32" s="555" customFormat="1" ht="15" customHeight="1" x14ac:dyDescent="0.25"/>
    <row r="33" s="555" customFormat="1" ht="15" customHeight="1" x14ac:dyDescent="0.25"/>
    <row r="34" s="555" customFormat="1" ht="15" customHeight="1" x14ac:dyDescent="0.25"/>
    <row r="35" s="555" customFormat="1" ht="15" customHeight="1" x14ac:dyDescent="0.25"/>
    <row r="36" s="555" customFormat="1" ht="15" customHeight="1" x14ac:dyDescent="0.25"/>
    <row r="37" s="555" customFormat="1" ht="15" customHeight="1" x14ac:dyDescent="0.25"/>
    <row r="38" s="555" customFormat="1" ht="15" customHeight="1" x14ac:dyDescent="0.25"/>
    <row r="39" s="555" customFormat="1" ht="15" customHeight="1" x14ac:dyDescent="0.25"/>
    <row r="40" s="555" customFormat="1" ht="15" customHeight="1" x14ac:dyDescent="0.25"/>
    <row r="41" s="555" customFormat="1" ht="15" customHeight="1" x14ac:dyDescent="0.25"/>
    <row r="42" s="555" customFormat="1" ht="15" customHeight="1" x14ac:dyDescent="0.25"/>
    <row r="43" s="555" customFormat="1" ht="15" customHeight="1" x14ac:dyDescent="0.25"/>
    <row r="44" s="555" customFormat="1" ht="15" customHeight="1" x14ac:dyDescent="0.25"/>
    <row r="45" s="555" customFormat="1" ht="15" customHeight="1" x14ac:dyDescent="0.25"/>
    <row r="46" s="555" customFormat="1" ht="15" customHeight="1" x14ac:dyDescent="0.25"/>
    <row r="47" s="555" customFormat="1" ht="15" customHeight="1" x14ac:dyDescent="0.25"/>
    <row r="48" s="555" customFormat="1" ht="15" customHeight="1" x14ac:dyDescent="0.25"/>
    <row r="49" s="555" customFormat="1" ht="15" customHeight="1" x14ac:dyDescent="0.25"/>
    <row r="50" s="555" customFormat="1" ht="15" customHeight="1" x14ac:dyDescent="0.25"/>
    <row r="51" s="555" customFormat="1" ht="15" customHeight="1" x14ac:dyDescent="0.25"/>
    <row r="52" s="555" customFormat="1" ht="15" customHeight="1" x14ac:dyDescent="0.25"/>
    <row r="53" s="555" customFormat="1" ht="15" customHeight="1" x14ac:dyDescent="0.25"/>
    <row r="54" s="555" customFormat="1" ht="15" customHeight="1" x14ac:dyDescent="0.25"/>
    <row r="55" s="555" customFormat="1" ht="15" customHeight="1" x14ac:dyDescent="0.25"/>
    <row r="56" s="555" customFormat="1" ht="15" customHeight="1" x14ac:dyDescent="0.25"/>
    <row r="57" s="555" customFormat="1" ht="15" customHeight="1" x14ac:dyDescent="0.25"/>
    <row r="58" s="555" customFormat="1" ht="15" customHeight="1" x14ac:dyDescent="0.25"/>
    <row r="59" s="555" customFormat="1" ht="15" customHeight="1" x14ac:dyDescent="0.25"/>
    <row r="60" s="555" customFormat="1" ht="15" customHeight="1" x14ac:dyDescent="0.25"/>
    <row r="61" s="555" customFormat="1" ht="15" customHeight="1" x14ac:dyDescent="0.25"/>
    <row r="62" s="555" customFormat="1" ht="15" customHeight="1" x14ac:dyDescent="0.25"/>
    <row r="63" s="555" customFormat="1" ht="15" customHeight="1" x14ac:dyDescent="0.25"/>
    <row r="64" s="555" customFormat="1" ht="15" customHeight="1" x14ac:dyDescent="0.25"/>
    <row r="65" s="555" customFormat="1" ht="15" customHeight="1" x14ac:dyDescent="0.25"/>
    <row r="66" s="555" customFormat="1" ht="15" customHeight="1" x14ac:dyDescent="0.25"/>
    <row r="67" s="555" customFormat="1" ht="15" customHeight="1" x14ac:dyDescent="0.25"/>
    <row r="68" s="555" customFormat="1" ht="15" customHeight="1" x14ac:dyDescent="0.25"/>
    <row r="69" s="555" customFormat="1" ht="15" customHeight="1" x14ac:dyDescent="0.25"/>
    <row r="70" s="555" customFormat="1" ht="15" customHeight="1" x14ac:dyDescent="0.25"/>
    <row r="71" s="555" customFormat="1" ht="15" customHeight="1" x14ac:dyDescent="0.25"/>
    <row r="72" s="555" customFormat="1" ht="15" customHeight="1" x14ac:dyDescent="0.25"/>
    <row r="73" s="555" customFormat="1" ht="15" customHeight="1" x14ac:dyDescent="0.25"/>
    <row r="74" s="555" customFormat="1" ht="15" customHeight="1" x14ac:dyDescent="0.25"/>
    <row r="75" s="555" customFormat="1" ht="15" customHeight="1" x14ac:dyDescent="0.25"/>
    <row r="76" s="555" customFormat="1" ht="15" customHeight="1" x14ac:dyDescent="0.25"/>
    <row r="77" s="555" customFormat="1" ht="15" customHeight="1" x14ac:dyDescent="0.25"/>
    <row r="78" s="555" customFormat="1" ht="15" customHeight="1" x14ac:dyDescent="0.25"/>
    <row r="79" s="555" customFormat="1" ht="15" customHeight="1" x14ac:dyDescent="0.25"/>
    <row r="80" s="555" customFormat="1" ht="15" customHeight="1" x14ac:dyDescent="0.25"/>
    <row r="81" s="555" customFormat="1" ht="15" customHeight="1" x14ac:dyDescent="0.25"/>
    <row r="82" s="555" customFormat="1" ht="15" customHeight="1" x14ac:dyDescent="0.25"/>
    <row r="83" s="555" customFormat="1" ht="15" customHeight="1" x14ac:dyDescent="0.25"/>
    <row r="84" s="555" customFormat="1" ht="15" customHeight="1" x14ac:dyDescent="0.25"/>
    <row r="85" s="555" customFormat="1" ht="15" customHeight="1" x14ac:dyDescent="0.25"/>
    <row r="86" s="555" customFormat="1" ht="15" customHeight="1" x14ac:dyDescent="0.25"/>
    <row r="87" s="555" customFormat="1" ht="15" customHeight="1" x14ac:dyDescent="0.25"/>
    <row r="88" s="555" customFormat="1" ht="15" customHeight="1" x14ac:dyDescent="0.25"/>
    <row r="89" s="555" customFormat="1" ht="15" customHeight="1" x14ac:dyDescent="0.25"/>
    <row r="90" s="555" customFormat="1" ht="15" customHeight="1" x14ac:dyDescent="0.25"/>
    <row r="91" s="555" customFormat="1" ht="15" customHeight="1" x14ac:dyDescent="0.25"/>
    <row r="92" s="555" customFormat="1" ht="15" customHeight="1" x14ac:dyDescent="0.25"/>
    <row r="93" s="555" customFormat="1" ht="15" customHeight="1" x14ac:dyDescent="0.25"/>
    <row r="94" s="555" customFormat="1" ht="15" customHeight="1" x14ac:dyDescent="0.25"/>
    <row r="95" s="555" customFormat="1" ht="15" customHeight="1" x14ac:dyDescent="0.25"/>
    <row r="96" s="555" customFormat="1" ht="15" customHeight="1" x14ac:dyDescent="0.25"/>
    <row r="97" s="555" customFormat="1" ht="15" customHeight="1" x14ac:dyDescent="0.25"/>
    <row r="98" s="555" customFormat="1" ht="15" customHeight="1" x14ac:dyDescent="0.25"/>
    <row r="99" s="555" customFormat="1" ht="15" customHeight="1" x14ac:dyDescent="0.25"/>
    <row r="100" s="555" customFormat="1" ht="15" customHeight="1" x14ac:dyDescent="0.25"/>
    <row r="101" s="555" customFormat="1" ht="15" customHeight="1" x14ac:dyDescent="0.25"/>
    <row r="102" s="555" customFormat="1" ht="15" customHeight="1" x14ac:dyDescent="0.25"/>
    <row r="103" s="555" customFormat="1" ht="15" customHeight="1" x14ac:dyDescent="0.25"/>
    <row r="104" s="555" customFormat="1" ht="15" customHeight="1" x14ac:dyDescent="0.25"/>
    <row r="105" s="555" customFormat="1" ht="15" customHeight="1" x14ac:dyDescent="0.25"/>
    <row r="106" s="555" customFormat="1" ht="15" customHeight="1" x14ac:dyDescent="0.25"/>
    <row r="107" s="555" customFormat="1" ht="15" customHeight="1" x14ac:dyDescent="0.25"/>
    <row r="108" s="555" customFormat="1" ht="15" customHeight="1" x14ac:dyDescent="0.25"/>
    <row r="109" s="555" customFormat="1" ht="15" customHeight="1" x14ac:dyDescent="0.25"/>
    <row r="110" s="555" customFormat="1" ht="15" customHeight="1" x14ac:dyDescent="0.25"/>
    <row r="111" s="555" customFormat="1" ht="15" customHeight="1" x14ac:dyDescent="0.25"/>
    <row r="112" s="555" customFormat="1" ht="15" customHeight="1" x14ac:dyDescent="0.25"/>
    <row r="113" s="555" customFormat="1" ht="15" customHeight="1" x14ac:dyDescent="0.25"/>
    <row r="114" s="555" customFormat="1" ht="15" customHeight="1" x14ac:dyDescent="0.25"/>
    <row r="115" s="555" customFormat="1" ht="15" customHeight="1" x14ac:dyDescent="0.25"/>
    <row r="116" s="555" customFormat="1" ht="15" customHeight="1" x14ac:dyDescent="0.25"/>
    <row r="117" s="555" customFormat="1" ht="15" customHeight="1" x14ac:dyDescent="0.25"/>
    <row r="118" s="555" customFormat="1" ht="15" customHeight="1" x14ac:dyDescent="0.25"/>
    <row r="119" s="555" customFormat="1" ht="15" customHeight="1" x14ac:dyDescent="0.25"/>
    <row r="120" s="555" customFormat="1" ht="15" customHeight="1" x14ac:dyDescent="0.25"/>
    <row r="121" s="555" customFormat="1" ht="15" customHeight="1" x14ac:dyDescent="0.25"/>
    <row r="122" s="555" customFormat="1" ht="15" customHeight="1" x14ac:dyDescent="0.25"/>
    <row r="123" s="555" customFormat="1" ht="15" customHeight="1" x14ac:dyDescent="0.25"/>
    <row r="124" s="555" customFormat="1" ht="15" customHeight="1" x14ac:dyDescent="0.25"/>
    <row r="125" s="555" customFormat="1" ht="15" customHeight="1" x14ac:dyDescent="0.25"/>
    <row r="126" s="555" customFormat="1" ht="15" customHeight="1" x14ac:dyDescent="0.25"/>
    <row r="127" s="555" customFormat="1" ht="15" customHeight="1" x14ac:dyDescent="0.25"/>
    <row r="128" s="555" customFormat="1" ht="15" customHeight="1" x14ac:dyDescent="0.25"/>
    <row r="129" s="555" customFormat="1" ht="15" customHeight="1" x14ac:dyDescent="0.25"/>
    <row r="130" s="555" customFormat="1" ht="15" customHeight="1" x14ac:dyDescent="0.25"/>
    <row r="131" s="555" customFormat="1" ht="15" customHeight="1" x14ac:dyDescent="0.25"/>
    <row r="132" s="555" customFormat="1" ht="15" customHeight="1" x14ac:dyDescent="0.25"/>
    <row r="133" s="555" customFormat="1" ht="15" customHeight="1" x14ac:dyDescent="0.25"/>
    <row r="134" s="555" customFormat="1" ht="15" customHeight="1" x14ac:dyDescent="0.25"/>
    <row r="135" s="555" customFormat="1" ht="15" customHeight="1" x14ac:dyDescent="0.25"/>
    <row r="136" s="555" customFormat="1" ht="15" customHeight="1" x14ac:dyDescent="0.25"/>
    <row r="137" s="555" customFormat="1" ht="15" customHeight="1" x14ac:dyDescent="0.25"/>
    <row r="138" s="555" customFormat="1" ht="15" customHeight="1" x14ac:dyDescent="0.25"/>
    <row r="139" s="555" customFormat="1" ht="15" customHeight="1" x14ac:dyDescent="0.25"/>
    <row r="140" s="555" customFormat="1" ht="15" customHeight="1" x14ac:dyDescent="0.25"/>
    <row r="141" s="555" customFormat="1" ht="15" customHeight="1" x14ac:dyDescent="0.25"/>
    <row r="142" s="555" customFormat="1" ht="15" customHeight="1" x14ac:dyDescent="0.25"/>
    <row r="143" s="555" customFormat="1" ht="15" customHeight="1" x14ac:dyDescent="0.25"/>
    <row r="144" s="555" customFormat="1" ht="15" customHeight="1" x14ac:dyDescent="0.25"/>
    <row r="145" s="555" customFormat="1" ht="15" customHeight="1" x14ac:dyDescent="0.25"/>
    <row r="146" s="555" customFormat="1" ht="15" customHeight="1" x14ac:dyDescent="0.25"/>
    <row r="147" s="555" customFormat="1" ht="15" customHeight="1" x14ac:dyDescent="0.25"/>
    <row r="148" s="555" customFormat="1" ht="15" customHeight="1" x14ac:dyDescent="0.25"/>
    <row r="149" s="555" customFormat="1" ht="15" customHeight="1" x14ac:dyDescent="0.25"/>
    <row r="150" s="555" customFormat="1" ht="15" customHeight="1" x14ac:dyDescent="0.25"/>
    <row r="151" s="555" customFormat="1" ht="15" customHeight="1" x14ac:dyDescent="0.25"/>
    <row r="152" s="555" customFormat="1" ht="15" customHeight="1" x14ac:dyDescent="0.25"/>
    <row r="153" s="555" customFormat="1" ht="15" customHeight="1" x14ac:dyDescent="0.25"/>
    <row r="154" s="555" customFormat="1" ht="15" customHeight="1" x14ac:dyDescent="0.25"/>
    <row r="155" s="555" customFormat="1" ht="15" customHeight="1" x14ac:dyDescent="0.25"/>
    <row r="156" s="555" customFormat="1" ht="15" customHeight="1" x14ac:dyDescent="0.25"/>
    <row r="157" s="555" customFormat="1" ht="15" customHeight="1" x14ac:dyDescent="0.25"/>
    <row r="158" s="555" customFormat="1" ht="15" customHeight="1" x14ac:dyDescent="0.25"/>
    <row r="159" s="555" customFormat="1" ht="15" customHeight="1" x14ac:dyDescent="0.25"/>
    <row r="160" s="555" customFormat="1" ht="15" customHeight="1" x14ac:dyDescent="0.25"/>
    <row r="161" s="555" customFormat="1" ht="15" customHeight="1" x14ac:dyDescent="0.25"/>
    <row r="162" s="555" customFormat="1" ht="15" customHeight="1" x14ac:dyDescent="0.25"/>
    <row r="163" s="555" customFormat="1" ht="15" customHeight="1" x14ac:dyDescent="0.25"/>
    <row r="164" s="555" customFormat="1" ht="15" customHeight="1" x14ac:dyDescent="0.25"/>
    <row r="165" s="555" customFormat="1" ht="15" customHeight="1" x14ac:dyDescent="0.25"/>
    <row r="166" s="555" customFormat="1" ht="15" customHeight="1" x14ac:dyDescent="0.25"/>
    <row r="167" s="555" customFormat="1" ht="15" customHeight="1" x14ac:dyDescent="0.25"/>
    <row r="168" s="555" customFormat="1" ht="15" customHeight="1" x14ac:dyDescent="0.25"/>
    <row r="169" s="555" customFormat="1" ht="15" customHeight="1" x14ac:dyDescent="0.25"/>
    <row r="170" s="555" customFormat="1" ht="15" customHeight="1" x14ac:dyDescent="0.25"/>
    <row r="171" s="555" customFormat="1" ht="15" customHeight="1" x14ac:dyDescent="0.25"/>
    <row r="172" s="555" customFormat="1" ht="15" customHeight="1" x14ac:dyDescent="0.25"/>
    <row r="173" s="555" customFormat="1" ht="15" customHeight="1" x14ac:dyDescent="0.25"/>
    <row r="174" s="555" customFormat="1" ht="15" customHeight="1" x14ac:dyDescent="0.25"/>
    <row r="175" s="555" customFormat="1" ht="15" customHeight="1" x14ac:dyDescent="0.25"/>
    <row r="176" s="555" customFormat="1" ht="15" customHeight="1" x14ac:dyDescent="0.25"/>
    <row r="177" s="555" customFormat="1" ht="15" customHeight="1" x14ac:dyDescent="0.25"/>
    <row r="178" s="555" customFormat="1" ht="15" customHeight="1" x14ac:dyDescent="0.25"/>
    <row r="179" s="555" customFormat="1" ht="15" customHeight="1" x14ac:dyDescent="0.25"/>
    <row r="180" s="555" customFormat="1" ht="15" customHeight="1" x14ac:dyDescent="0.25"/>
    <row r="181" s="555" customFormat="1" ht="15" customHeight="1" x14ac:dyDescent="0.25"/>
    <row r="182" s="555" customFormat="1" ht="15" customHeight="1" x14ac:dyDescent="0.25"/>
    <row r="183" s="555" customFormat="1" ht="15" customHeight="1" x14ac:dyDescent="0.25"/>
    <row r="184" s="555" customFormat="1" ht="15" customHeight="1" x14ac:dyDescent="0.25"/>
    <row r="185" s="555" customFormat="1" ht="15" customHeight="1" x14ac:dyDescent="0.25"/>
    <row r="186" s="555" customFormat="1" ht="15" customHeight="1" x14ac:dyDescent="0.25"/>
    <row r="187" s="555" customFormat="1" ht="15" customHeight="1" x14ac:dyDescent="0.25"/>
    <row r="188" s="555" customFormat="1" ht="15" customHeight="1" x14ac:dyDescent="0.25"/>
    <row r="189" s="555" customFormat="1" ht="15" customHeight="1" x14ac:dyDescent="0.25"/>
    <row r="190" s="555" customFormat="1" ht="15" customHeight="1" x14ac:dyDescent="0.25"/>
    <row r="191" s="555" customFormat="1" ht="15" customHeight="1" x14ac:dyDescent="0.25"/>
    <row r="192" s="555" customFormat="1" ht="15" customHeight="1" x14ac:dyDescent="0.25"/>
    <row r="193" s="555" customFormat="1" ht="15" customHeight="1" x14ac:dyDescent="0.25"/>
    <row r="194" s="555" customFormat="1" ht="15" customHeight="1" x14ac:dyDescent="0.25"/>
    <row r="195" s="555" customFormat="1" ht="15" customHeight="1" x14ac:dyDescent="0.25"/>
    <row r="196" s="555" customFormat="1" ht="15" customHeight="1" x14ac:dyDescent="0.25"/>
    <row r="197" s="555" customFormat="1" ht="15" customHeight="1" x14ac:dyDescent="0.25"/>
    <row r="198" s="555" customFormat="1" ht="15" customHeight="1" x14ac:dyDescent="0.25"/>
    <row r="199" s="555" customFormat="1" ht="15" customHeight="1" x14ac:dyDescent="0.25"/>
    <row r="200" s="555" customFormat="1" ht="15" customHeight="1" x14ac:dyDescent="0.25"/>
    <row r="201" s="555" customFormat="1" ht="15" customHeight="1" x14ac:dyDescent="0.25"/>
    <row r="202" s="555" customFormat="1" ht="15" customHeight="1" x14ac:dyDescent="0.25"/>
    <row r="203" s="555" customFormat="1" ht="15" customHeight="1" x14ac:dyDescent="0.25"/>
    <row r="204" s="555" customFormat="1" ht="15" customHeight="1" x14ac:dyDescent="0.25"/>
    <row r="205" s="555" customFormat="1" ht="15" customHeight="1" x14ac:dyDescent="0.25"/>
    <row r="206" s="555" customFormat="1" ht="15" customHeight="1" x14ac:dyDescent="0.25"/>
    <row r="207" s="555" customFormat="1" ht="15" customHeight="1" x14ac:dyDescent="0.25"/>
    <row r="208" s="555" customFormat="1" ht="15" customHeight="1" x14ac:dyDescent="0.25"/>
    <row r="209" s="555" customFormat="1" ht="15" customHeight="1" x14ac:dyDescent="0.25"/>
    <row r="210" s="555" customFormat="1" ht="15" customHeight="1" x14ac:dyDescent="0.25"/>
    <row r="211" s="555" customFormat="1" ht="15" customHeight="1" x14ac:dyDescent="0.25"/>
    <row r="212" s="555" customFormat="1" ht="15" customHeight="1" x14ac:dyDescent="0.25"/>
    <row r="213" s="555" customFormat="1" ht="15" customHeight="1" x14ac:dyDescent="0.25"/>
    <row r="214" s="555" customFormat="1" ht="15" customHeight="1" x14ac:dyDescent="0.25"/>
    <row r="215" s="555" customFormat="1" ht="15" customHeight="1" x14ac:dyDescent="0.25"/>
    <row r="216" s="555" customFormat="1" ht="15" customHeight="1" x14ac:dyDescent="0.25"/>
    <row r="217" s="555" customFormat="1" ht="15" customHeight="1" x14ac:dyDescent="0.25"/>
    <row r="218" s="555" customFormat="1" ht="15" customHeight="1" x14ac:dyDescent="0.25"/>
    <row r="219" s="555" customFormat="1" ht="15" customHeight="1" x14ac:dyDescent="0.25"/>
    <row r="220" s="555" customFormat="1" ht="15" customHeight="1" x14ac:dyDescent="0.25"/>
    <row r="221" s="555" customFormat="1" ht="15" customHeight="1" x14ac:dyDescent="0.25"/>
    <row r="222" s="555" customFormat="1" ht="15" customHeight="1" x14ac:dyDescent="0.25"/>
    <row r="223" s="555" customFormat="1" ht="15" customHeight="1" x14ac:dyDescent="0.25"/>
    <row r="224" s="555" customFormat="1" ht="15" customHeight="1" x14ac:dyDescent="0.25"/>
    <row r="225" s="555" customFormat="1" ht="15" customHeight="1" x14ac:dyDescent="0.25"/>
    <row r="226" s="555" customFormat="1" ht="15" customHeight="1" x14ac:dyDescent="0.25"/>
    <row r="227" s="555" customFormat="1" ht="15" customHeight="1" x14ac:dyDescent="0.25"/>
    <row r="228" s="555" customFormat="1" ht="15" customHeight="1" x14ac:dyDescent="0.25"/>
    <row r="229" s="555" customFormat="1" ht="15" customHeight="1" x14ac:dyDescent="0.25"/>
    <row r="230" s="555" customFormat="1" ht="15" customHeight="1" x14ac:dyDescent="0.25"/>
    <row r="231" s="555" customFormat="1" ht="15" customHeight="1" x14ac:dyDescent="0.25"/>
    <row r="232" s="555" customFormat="1" ht="15" customHeight="1" x14ac:dyDescent="0.25"/>
    <row r="233" s="555" customFormat="1" ht="15" customHeight="1" x14ac:dyDescent="0.25"/>
    <row r="234" s="555" customFormat="1" ht="15" customHeight="1" x14ac:dyDescent="0.25"/>
    <row r="235" s="555" customFormat="1" ht="15" customHeight="1" x14ac:dyDescent="0.25"/>
    <row r="236" s="555" customFormat="1" ht="15" customHeight="1" x14ac:dyDescent="0.25"/>
    <row r="237" s="555" customFormat="1" ht="15" customHeight="1" x14ac:dyDescent="0.25"/>
    <row r="238" s="555" customFormat="1" ht="15" customHeight="1" x14ac:dyDescent="0.25"/>
    <row r="239" s="555" customFormat="1" ht="15" customHeight="1" x14ac:dyDescent="0.25"/>
    <row r="240" s="555" customFormat="1" ht="15" customHeight="1" x14ac:dyDescent="0.25"/>
    <row r="241" s="555" customFormat="1" ht="15" customHeight="1" x14ac:dyDescent="0.25"/>
    <row r="242" s="555" customFormat="1" ht="15" customHeight="1" x14ac:dyDescent="0.25"/>
    <row r="243" s="555" customFormat="1" ht="15" customHeight="1" x14ac:dyDescent="0.25"/>
    <row r="244" s="555" customFormat="1" ht="15" customHeight="1" x14ac:dyDescent="0.25"/>
    <row r="245" s="555" customFormat="1" ht="15" customHeight="1" x14ac:dyDescent="0.25"/>
    <row r="246" s="555" customFormat="1" ht="15" customHeight="1" x14ac:dyDescent="0.25"/>
    <row r="247" s="555" customFormat="1" ht="15" customHeight="1" x14ac:dyDescent="0.25"/>
    <row r="248" s="555" customFormat="1" ht="15" customHeight="1" x14ac:dyDescent="0.25"/>
    <row r="249" s="555" customFormat="1" ht="15" customHeight="1" x14ac:dyDescent="0.25"/>
    <row r="250" s="555" customFormat="1" ht="15" customHeight="1" x14ac:dyDescent="0.25"/>
    <row r="251" s="555" customFormat="1" ht="15" customHeight="1" x14ac:dyDescent="0.25"/>
    <row r="252" s="555" customFormat="1" ht="15" customHeight="1" x14ac:dyDescent="0.25"/>
    <row r="253" s="555" customFormat="1" ht="15" customHeight="1" x14ac:dyDescent="0.25"/>
    <row r="254" s="555" customFormat="1" ht="15" customHeight="1" x14ac:dyDescent="0.25"/>
    <row r="255" s="555" customFormat="1" ht="15" customHeight="1" x14ac:dyDescent="0.25"/>
    <row r="256" s="555" customFormat="1" ht="15" customHeight="1" x14ac:dyDescent="0.25"/>
    <row r="257" s="555" customFormat="1" ht="15" customHeight="1" x14ac:dyDescent="0.25"/>
    <row r="258" s="555" customFormat="1" ht="15" customHeight="1" x14ac:dyDescent="0.25"/>
    <row r="259" s="555" customFormat="1" ht="15" customHeight="1" x14ac:dyDescent="0.25"/>
    <row r="260" s="555" customFormat="1" ht="15" customHeight="1" x14ac:dyDescent="0.25"/>
    <row r="261" s="555" customFormat="1" ht="15" customHeight="1" x14ac:dyDescent="0.25"/>
    <row r="262" s="555" customFormat="1" ht="15" customHeight="1" x14ac:dyDescent="0.25"/>
    <row r="263" s="555" customFormat="1" ht="15" customHeight="1" x14ac:dyDescent="0.25"/>
    <row r="264" s="555" customFormat="1" ht="15" customHeight="1" x14ac:dyDescent="0.25"/>
    <row r="265" s="555" customFormat="1" ht="15" customHeight="1" x14ac:dyDescent="0.25"/>
    <row r="266" s="555" customFormat="1" ht="15" customHeight="1" x14ac:dyDescent="0.25"/>
    <row r="267" s="555" customFormat="1" ht="15" customHeight="1" x14ac:dyDescent="0.25"/>
    <row r="268" s="555" customFormat="1" ht="15" customHeight="1" x14ac:dyDescent="0.25"/>
    <row r="269" s="555" customFormat="1" ht="15" customHeight="1" x14ac:dyDescent="0.25"/>
    <row r="270" s="555" customFormat="1" ht="15" customHeight="1" x14ac:dyDescent="0.25"/>
    <row r="271" s="555" customFormat="1" ht="15" customHeight="1" x14ac:dyDescent="0.25"/>
    <row r="272" s="555" customFormat="1" ht="15" customHeight="1" x14ac:dyDescent="0.25"/>
    <row r="273" s="555" customFormat="1" ht="15" customHeight="1" x14ac:dyDescent="0.25"/>
    <row r="274" s="555" customFormat="1" ht="15" customHeight="1" x14ac:dyDescent="0.25"/>
    <row r="275" s="555" customFormat="1" ht="15" customHeight="1" x14ac:dyDescent="0.25"/>
    <row r="276" s="555" customFormat="1" ht="15" customHeight="1" x14ac:dyDescent="0.25"/>
    <row r="277" s="555" customFormat="1" ht="15" customHeight="1" x14ac:dyDescent="0.25"/>
    <row r="278" s="555" customFormat="1" ht="15" customHeight="1" x14ac:dyDescent="0.25"/>
    <row r="279" s="555" customFormat="1" ht="15" customHeight="1" x14ac:dyDescent="0.25"/>
    <row r="280" s="555" customFormat="1" ht="15" customHeight="1" x14ac:dyDescent="0.25"/>
    <row r="281" s="555" customFormat="1" ht="15" customHeight="1" x14ac:dyDescent="0.25"/>
    <row r="282" s="555" customFormat="1" ht="15" customHeight="1" x14ac:dyDescent="0.25"/>
    <row r="283" s="555" customFormat="1" ht="15" customHeight="1" x14ac:dyDescent="0.25"/>
    <row r="284" s="555" customFormat="1" ht="15" customHeight="1" x14ac:dyDescent="0.25"/>
    <row r="285" s="555" customFormat="1" ht="15" customHeight="1" x14ac:dyDescent="0.25"/>
    <row r="286" s="555" customFormat="1" ht="15" customHeight="1" x14ac:dyDescent="0.25"/>
    <row r="287" s="555" customFormat="1" ht="15" customHeight="1" x14ac:dyDescent="0.25"/>
    <row r="288" s="555" customFormat="1" ht="15" customHeight="1" x14ac:dyDescent="0.25"/>
    <row r="289" s="555" customFormat="1" ht="15" customHeight="1" x14ac:dyDescent="0.25"/>
    <row r="290" s="555" customFormat="1" ht="15" customHeight="1" x14ac:dyDescent="0.25"/>
    <row r="291" s="555" customFormat="1" ht="15" customHeight="1" x14ac:dyDescent="0.25"/>
    <row r="292" s="555" customFormat="1" ht="15" customHeight="1" x14ac:dyDescent="0.25"/>
    <row r="293" s="555" customFormat="1" ht="15" customHeight="1" x14ac:dyDescent="0.25"/>
    <row r="294" s="555" customFormat="1" ht="15" customHeight="1" x14ac:dyDescent="0.25"/>
    <row r="295" s="555" customFormat="1" ht="15" customHeight="1" x14ac:dyDescent="0.25"/>
    <row r="296" s="555" customFormat="1" ht="15" customHeight="1" x14ac:dyDescent="0.25"/>
    <row r="297" s="555" customFormat="1" ht="15" customHeight="1" x14ac:dyDescent="0.25"/>
    <row r="298" s="555" customFormat="1" ht="15" customHeight="1" x14ac:dyDescent="0.25"/>
    <row r="299" s="555" customFormat="1" ht="15" customHeight="1" x14ac:dyDescent="0.25"/>
    <row r="300" s="555" customFormat="1" ht="15" customHeight="1" x14ac:dyDescent="0.25"/>
    <row r="301" s="555" customFormat="1" ht="15" customHeight="1" x14ac:dyDescent="0.25"/>
    <row r="302" s="555" customFormat="1" ht="15" customHeight="1" x14ac:dyDescent="0.25"/>
    <row r="303" s="555" customFormat="1" ht="15" customHeight="1" x14ac:dyDescent="0.25"/>
    <row r="304" s="555" customFormat="1" ht="15" customHeight="1" x14ac:dyDescent="0.25"/>
    <row r="305" s="555" customFormat="1" ht="15" customHeight="1" x14ac:dyDescent="0.25"/>
    <row r="306" s="555" customFormat="1" ht="15" customHeight="1" x14ac:dyDescent="0.25"/>
    <row r="307" s="555" customFormat="1" ht="15" customHeight="1" x14ac:dyDescent="0.25"/>
    <row r="308" s="555" customFormat="1" ht="15" customHeight="1" x14ac:dyDescent="0.25"/>
    <row r="309" s="555" customFormat="1" ht="15" customHeight="1" x14ac:dyDescent="0.25"/>
    <row r="310" s="555" customFormat="1" ht="15" customHeight="1" x14ac:dyDescent="0.25"/>
    <row r="311" s="555" customFormat="1" ht="15" customHeight="1" x14ac:dyDescent="0.25"/>
    <row r="312" s="555" customFormat="1" ht="15" customHeight="1" x14ac:dyDescent="0.25"/>
    <row r="313" s="555" customFormat="1" ht="15" customHeight="1" x14ac:dyDescent="0.25"/>
    <row r="314" s="555" customFormat="1" ht="15" customHeight="1" x14ac:dyDescent="0.25"/>
    <row r="315" s="555" customFormat="1" ht="15" customHeight="1" x14ac:dyDescent="0.25"/>
    <row r="316" s="555" customFormat="1" ht="15" customHeight="1" x14ac:dyDescent="0.25"/>
    <row r="317" s="555" customFormat="1" ht="15" customHeight="1" x14ac:dyDescent="0.25"/>
    <row r="318" s="555" customFormat="1" ht="15" customHeight="1" x14ac:dyDescent="0.25"/>
    <row r="319" s="555" customFormat="1" ht="15" customHeight="1" x14ac:dyDescent="0.25"/>
    <row r="320" s="555" customFormat="1" ht="15" customHeight="1" x14ac:dyDescent="0.25"/>
    <row r="321" s="555" customFormat="1" ht="15" customHeight="1" x14ac:dyDescent="0.25"/>
    <row r="322" s="555" customFormat="1" ht="15" customHeight="1" x14ac:dyDescent="0.25"/>
    <row r="323" s="555" customFormat="1" ht="15" customHeight="1" x14ac:dyDescent="0.25"/>
    <row r="324" s="555" customFormat="1" ht="15" customHeight="1" x14ac:dyDescent="0.25"/>
    <row r="325" s="555" customFormat="1" ht="15" customHeight="1" x14ac:dyDescent="0.25"/>
    <row r="326" s="555" customFormat="1" ht="15" customHeight="1" x14ac:dyDescent="0.25"/>
    <row r="327" s="555" customFormat="1" ht="15" customHeight="1" x14ac:dyDescent="0.25"/>
    <row r="328" s="555" customFormat="1" ht="15" customHeight="1" x14ac:dyDescent="0.25"/>
    <row r="329" s="555" customFormat="1" ht="15" customHeight="1" x14ac:dyDescent="0.25"/>
    <row r="330" s="555" customFormat="1" ht="15" customHeight="1" x14ac:dyDescent="0.25"/>
    <row r="331" s="555" customFormat="1" ht="15" customHeight="1" x14ac:dyDescent="0.25"/>
    <row r="332" s="555" customFormat="1" ht="15" customHeight="1" x14ac:dyDescent="0.25"/>
    <row r="333" s="555" customFormat="1" ht="15" customHeight="1" x14ac:dyDescent="0.25"/>
    <row r="334" s="555" customFormat="1" ht="15" customHeight="1" x14ac:dyDescent="0.25"/>
    <row r="335" s="555" customFormat="1" ht="15" customHeight="1" x14ac:dyDescent="0.25"/>
    <row r="336" s="555" customFormat="1" ht="15" customHeight="1" x14ac:dyDescent="0.25"/>
    <row r="337" s="555" customFormat="1" ht="15" customHeight="1" x14ac:dyDescent="0.25"/>
    <row r="338" s="555" customFormat="1" ht="15" customHeight="1" x14ac:dyDescent="0.25"/>
    <row r="339" s="555" customFormat="1" ht="15" customHeight="1" x14ac:dyDescent="0.25"/>
    <row r="340" s="555" customFormat="1" ht="15" customHeight="1" x14ac:dyDescent="0.25"/>
    <row r="341" s="555" customFormat="1" ht="15" customHeight="1" x14ac:dyDescent="0.25"/>
    <row r="342" s="555" customFormat="1" ht="15" customHeight="1" x14ac:dyDescent="0.25"/>
    <row r="343" s="555" customFormat="1" ht="15" customHeight="1" x14ac:dyDescent="0.25"/>
    <row r="344" s="555" customFormat="1" ht="15" customHeight="1" x14ac:dyDescent="0.25"/>
    <row r="345" s="555" customFormat="1" ht="15" customHeight="1" x14ac:dyDescent="0.25"/>
    <row r="346" s="555" customFormat="1" ht="15" customHeight="1" x14ac:dyDescent="0.25"/>
    <row r="347" s="555" customFormat="1" ht="15" customHeight="1" x14ac:dyDescent="0.25"/>
    <row r="348" s="555" customFormat="1" ht="15" customHeight="1" x14ac:dyDescent="0.25"/>
    <row r="349" s="555" customFormat="1" ht="15" customHeight="1" x14ac:dyDescent="0.25"/>
    <row r="350" s="555" customFormat="1" ht="15" customHeight="1" x14ac:dyDescent="0.25"/>
    <row r="351" s="555" customFormat="1" ht="15" customHeight="1" x14ac:dyDescent="0.25"/>
    <row r="352" s="555" customFormat="1" ht="15" customHeight="1" x14ac:dyDescent="0.25"/>
    <row r="353" s="555" customFormat="1" ht="15" customHeight="1" x14ac:dyDescent="0.25"/>
    <row r="354" s="555" customFormat="1" ht="15" customHeight="1" x14ac:dyDescent="0.25"/>
    <row r="355" s="555" customFormat="1" ht="15" customHeight="1" x14ac:dyDescent="0.25"/>
    <row r="356" s="555" customFormat="1" ht="15" customHeight="1" x14ac:dyDescent="0.25"/>
    <row r="357" s="555" customFormat="1" ht="15" customHeight="1" x14ac:dyDescent="0.25"/>
    <row r="358" s="555" customFormat="1" ht="15" customHeight="1" x14ac:dyDescent="0.25"/>
    <row r="359" s="555" customFormat="1" ht="15" customHeight="1" x14ac:dyDescent="0.25"/>
    <row r="360" s="555" customFormat="1" ht="15" customHeight="1" x14ac:dyDescent="0.25"/>
    <row r="361" s="555" customFormat="1" ht="15" customHeight="1" x14ac:dyDescent="0.25"/>
    <row r="362" s="555" customFormat="1" ht="15" customHeight="1" x14ac:dyDescent="0.25"/>
    <row r="363" s="555" customFormat="1" ht="15" customHeight="1" x14ac:dyDescent="0.25"/>
    <row r="364" s="555" customFormat="1" ht="15" customHeight="1" x14ac:dyDescent="0.25"/>
    <row r="365" s="555" customFormat="1" ht="15" customHeight="1" x14ac:dyDescent="0.25"/>
    <row r="366" s="555" customFormat="1" ht="15" customHeight="1" x14ac:dyDescent="0.25"/>
    <row r="367" s="555" customFormat="1" ht="15" customHeight="1" x14ac:dyDescent="0.25"/>
    <row r="368" s="555" customFormat="1" ht="15" customHeight="1" x14ac:dyDescent="0.25"/>
    <row r="369" s="555" customFormat="1" ht="15" customHeight="1" x14ac:dyDescent="0.25"/>
    <row r="370" s="555" customFormat="1" ht="15" customHeight="1" x14ac:dyDescent="0.25"/>
    <row r="371" s="555" customFormat="1" ht="15" customHeight="1" x14ac:dyDescent="0.25"/>
    <row r="372" s="555" customFormat="1" ht="15" customHeight="1" x14ac:dyDescent="0.25"/>
    <row r="373" s="555" customFormat="1" ht="15" customHeight="1" x14ac:dyDescent="0.25"/>
    <row r="374" s="555" customFormat="1" ht="15" customHeight="1" x14ac:dyDescent="0.25"/>
    <row r="375" s="555" customFormat="1" ht="15" customHeight="1" x14ac:dyDescent="0.25"/>
    <row r="376" s="555" customFormat="1" ht="15" customHeight="1" x14ac:dyDescent="0.25"/>
    <row r="377" s="555" customFormat="1" ht="15" customHeight="1" x14ac:dyDescent="0.25"/>
    <row r="378" s="555" customFormat="1" ht="15" customHeight="1" x14ac:dyDescent="0.25"/>
    <row r="379" s="555" customFormat="1" ht="15" customHeight="1" x14ac:dyDescent="0.25"/>
    <row r="380" s="555" customFormat="1" ht="15" customHeight="1" x14ac:dyDescent="0.25"/>
    <row r="381" s="555" customFormat="1" ht="15" customHeight="1" x14ac:dyDescent="0.25"/>
    <row r="382" s="555" customFormat="1" ht="15" customHeight="1" x14ac:dyDescent="0.25"/>
    <row r="383" s="555" customFormat="1" ht="15" customHeight="1" x14ac:dyDescent="0.25"/>
    <row r="384" s="555" customFormat="1" ht="15" customHeight="1" x14ac:dyDescent="0.25"/>
    <row r="385" s="555" customFormat="1" ht="15" customHeight="1" x14ac:dyDescent="0.25"/>
    <row r="386" s="555" customFormat="1" ht="15" customHeight="1" x14ac:dyDescent="0.25"/>
    <row r="387" s="555" customFormat="1" ht="15" customHeight="1" x14ac:dyDescent="0.25"/>
    <row r="388" s="555" customFormat="1" ht="15" customHeight="1" x14ac:dyDescent="0.25"/>
    <row r="389" s="555" customFormat="1" ht="15" customHeight="1" x14ac:dyDescent="0.25"/>
    <row r="390" s="555" customFormat="1" ht="15" customHeight="1" x14ac:dyDescent="0.25"/>
    <row r="391" s="555" customFormat="1" ht="15" customHeight="1" x14ac:dyDescent="0.25"/>
    <row r="392" s="555" customFormat="1" ht="15" customHeight="1" x14ac:dyDescent="0.25"/>
    <row r="393" s="555" customFormat="1" ht="15" customHeight="1" x14ac:dyDescent="0.25"/>
    <row r="394" s="555" customFormat="1" ht="15" customHeight="1" x14ac:dyDescent="0.25"/>
    <row r="395" s="555" customFormat="1" ht="15" customHeight="1" x14ac:dyDescent="0.25"/>
    <row r="396" s="555" customFormat="1" ht="15" customHeight="1" x14ac:dyDescent="0.25"/>
    <row r="397" s="555" customFormat="1" ht="15" customHeight="1" x14ac:dyDescent="0.25"/>
    <row r="398" s="555" customFormat="1" ht="15" customHeight="1" x14ac:dyDescent="0.25"/>
    <row r="399" s="555" customFormat="1" ht="15" customHeight="1" x14ac:dyDescent="0.25"/>
    <row r="400" s="555" customFormat="1" ht="15" customHeight="1" x14ac:dyDescent="0.25"/>
    <row r="401" s="555" customFormat="1" ht="15" customHeight="1" x14ac:dyDescent="0.25"/>
    <row r="402" s="555" customFormat="1" ht="15" customHeight="1" x14ac:dyDescent="0.25"/>
    <row r="403" s="555" customFormat="1" ht="15" customHeight="1" x14ac:dyDescent="0.25"/>
    <row r="404" s="555" customFormat="1" ht="15" customHeight="1" x14ac:dyDescent="0.25"/>
    <row r="405" s="555" customFormat="1" ht="15" customHeight="1" x14ac:dyDescent="0.25"/>
    <row r="406" s="555" customFormat="1" ht="15" customHeight="1" x14ac:dyDescent="0.25"/>
    <row r="407" s="555" customFormat="1" ht="15" customHeight="1" x14ac:dyDescent="0.25"/>
    <row r="408" s="555" customFormat="1" ht="15" customHeight="1" x14ac:dyDescent="0.25"/>
    <row r="409" s="555" customFormat="1" ht="15" customHeight="1" x14ac:dyDescent="0.25"/>
    <row r="410" s="555" customFormat="1" ht="15" customHeight="1" x14ac:dyDescent="0.25"/>
    <row r="411" s="555" customFormat="1" ht="15" customHeight="1" x14ac:dyDescent="0.25"/>
    <row r="412" s="555" customFormat="1" ht="15" customHeight="1" x14ac:dyDescent="0.25"/>
    <row r="413" s="555" customFormat="1" ht="15" customHeight="1" x14ac:dyDescent="0.25"/>
    <row r="414" s="555" customFormat="1" ht="15" customHeight="1" x14ac:dyDescent="0.25"/>
    <row r="415" s="555" customFormat="1" ht="15" customHeight="1" x14ac:dyDescent="0.25"/>
    <row r="416" s="555" customFormat="1" ht="15" customHeight="1" x14ac:dyDescent="0.25"/>
    <row r="417" s="555" customFormat="1" ht="15" customHeight="1" x14ac:dyDescent="0.25"/>
    <row r="418" s="555" customFormat="1" ht="15" customHeight="1" x14ac:dyDescent="0.25"/>
    <row r="419" s="555" customFormat="1" ht="15" customHeight="1" x14ac:dyDescent="0.25"/>
    <row r="420" s="555" customFormat="1" ht="15" customHeight="1" x14ac:dyDescent="0.25"/>
    <row r="421" s="555" customFormat="1" ht="15" customHeight="1" x14ac:dyDescent="0.25"/>
    <row r="422" s="555" customFormat="1" ht="15" customHeight="1" x14ac:dyDescent="0.25"/>
    <row r="423" s="555" customFormat="1" ht="15" customHeight="1" x14ac:dyDescent="0.25"/>
    <row r="424" s="555" customFormat="1" ht="15" customHeight="1" x14ac:dyDescent="0.25"/>
    <row r="425" s="555" customFormat="1" ht="15" customHeight="1" x14ac:dyDescent="0.25"/>
    <row r="426" s="555" customFormat="1" ht="15" customHeight="1" x14ac:dyDescent="0.25"/>
    <row r="427" s="555" customFormat="1" ht="15" customHeight="1" x14ac:dyDescent="0.25"/>
    <row r="428" s="555" customFormat="1" ht="15" customHeight="1" x14ac:dyDescent="0.25"/>
    <row r="429" s="555" customFormat="1" ht="15" customHeight="1" x14ac:dyDescent="0.25"/>
    <row r="430" s="555" customFormat="1" ht="15" customHeight="1" x14ac:dyDescent="0.25"/>
    <row r="431" s="555" customFormat="1" ht="15" customHeight="1" x14ac:dyDescent="0.25"/>
    <row r="432" s="555" customFormat="1" ht="15" customHeight="1" x14ac:dyDescent="0.25"/>
    <row r="433" s="555" customFormat="1" ht="15" customHeight="1" x14ac:dyDescent="0.25"/>
    <row r="434" s="555" customFormat="1" ht="15" customHeight="1" x14ac:dyDescent="0.25"/>
    <row r="435" s="555" customFormat="1" ht="15" customHeight="1" x14ac:dyDescent="0.25"/>
    <row r="436" s="555" customFormat="1" ht="15" customHeight="1" x14ac:dyDescent="0.25"/>
    <row r="437" s="555" customFormat="1" ht="15" customHeight="1" x14ac:dyDescent="0.25"/>
    <row r="438" s="555" customFormat="1" ht="15" customHeight="1" x14ac:dyDescent="0.25"/>
    <row r="439" s="555" customFormat="1" ht="15" customHeight="1" x14ac:dyDescent="0.25"/>
    <row r="440" s="555" customFormat="1" ht="15" customHeight="1" x14ac:dyDescent="0.25"/>
    <row r="441" s="555" customFormat="1" ht="15" customHeight="1" x14ac:dyDescent="0.25"/>
    <row r="442" s="555" customFormat="1" ht="15" customHeight="1" x14ac:dyDescent="0.25"/>
    <row r="443" s="555" customFormat="1" ht="15" customHeight="1" x14ac:dyDescent="0.25"/>
    <row r="444" s="555" customFormat="1" ht="15" customHeight="1" x14ac:dyDescent="0.25"/>
    <row r="445" s="555" customFormat="1" ht="15" customHeight="1" x14ac:dyDescent="0.25"/>
    <row r="446" s="555" customFormat="1" ht="15" customHeight="1" x14ac:dyDescent="0.25"/>
    <row r="447" s="555" customFormat="1" ht="15" customHeight="1" x14ac:dyDescent="0.25"/>
    <row r="448" s="555" customFormat="1" ht="15" customHeight="1" x14ac:dyDescent="0.25"/>
    <row r="449" s="555" customFormat="1" ht="15" customHeight="1" x14ac:dyDescent="0.25"/>
    <row r="450" s="555" customFormat="1" ht="15" customHeight="1" x14ac:dyDescent="0.25"/>
    <row r="451" s="555" customFormat="1" ht="15" customHeight="1" x14ac:dyDescent="0.25"/>
    <row r="452" s="555" customFormat="1" ht="15" customHeight="1" x14ac:dyDescent="0.25"/>
    <row r="453" s="555" customFormat="1" ht="15" customHeight="1" x14ac:dyDescent="0.25"/>
    <row r="454" s="555" customFormat="1" ht="15" customHeight="1" x14ac:dyDescent="0.25"/>
    <row r="455" s="555" customFormat="1" ht="15" customHeight="1" x14ac:dyDescent="0.25"/>
    <row r="456" s="555" customFormat="1" ht="15" customHeight="1" x14ac:dyDescent="0.25"/>
    <row r="457" s="555" customFormat="1" ht="15" customHeight="1" x14ac:dyDescent="0.25"/>
    <row r="458" s="555" customFormat="1" ht="15" customHeight="1" x14ac:dyDescent="0.25"/>
    <row r="459" s="555" customFormat="1" ht="15" customHeight="1" x14ac:dyDescent="0.25"/>
    <row r="460" s="555" customFormat="1" ht="15" customHeight="1" x14ac:dyDescent="0.25"/>
    <row r="461" s="555" customFormat="1" ht="15" customHeight="1" x14ac:dyDescent="0.25"/>
    <row r="462" s="555" customFormat="1" ht="15" customHeight="1" x14ac:dyDescent="0.25"/>
    <row r="463" s="555" customFormat="1" ht="15" customHeight="1" x14ac:dyDescent="0.25"/>
    <row r="464" s="555" customFormat="1" ht="15" customHeight="1" x14ac:dyDescent="0.25"/>
    <row r="465" s="555" customFormat="1" ht="15" customHeight="1" x14ac:dyDescent="0.25"/>
    <row r="466" s="555" customFormat="1" ht="15" customHeight="1" x14ac:dyDescent="0.25"/>
    <row r="467" s="555" customFormat="1" ht="15" customHeight="1" x14ac:dyDescent="0.25"/>
    <row r="468" s="555" customFormat="1" ht="15" customHeight="1" x14ac:dyDescent="0.25"/>
    <row r="469" s="555" customFormat="1" ht="15" customHeight="1" x14ac:dyDescent="0.25"/>
    <row r="470" s="555" customFormat="1" ht="15" customHeight="1" x14ac:dyDescent="0.25"/>
    <row r="471" s="555" customFormat="1" ht="15" customHeight="1" x14ac:dyDescent="0.25"/>
    <row r="472" s="555" customFormat="1" ht="15" customHeight="1" x14ac:dyDescent="0.25"/>
    <row r="473" s="555" customFormat="1" ht="15" customHeight="1" x14ac:dyDescent="0.25"/>
    <row r="474" s="555" customFormat="1" ht="15" customHeight="1" x14ac:dyDescent="0.25"/>
    <row r="475" s="555" customFormat="1" ht="15" customHeight="1" x14ac:dyDescent="0.25"/>
    <row r="476" s="555" customFormat="1" ht="15" customHeight="1" x14ac:dyDescent="0.25"/>
    <row r="477" s="555" customFormat="1" ht="15" customHeight="1" x14ac:dyDescent="0.25"/>
    <row r="478" s="555" customFormat="1" ht="15" customHeight="1" x14ac:dyDescent="0.25"/>
    <row r="479" s="555" customFormat="1" ht="15" customHeight="1" x14ac:dyDescent="0.25"/>
    <row r="480" s="555" customFormat="1" ht="15" customHeight="1" x14ac:dyDescent="0.25"/>
    <row r="481" s="555" customFormat="1" ht="15" customHeight="1" x14ac:dyDescent="0.25"/>
    <row r="482" s="555" customFormat="1" ht="15" customHeight="1" x14ac:dyDescent="0.25"/>
    <row r="483" s="555" customFormat="1" ht="15" customHeight="1" x14ac:dyDescent="0.25"/>
    <row r="484" s="555" customFormat="1" ht="15" customHeight="1" x14ac:dyDescent="0.25"/>
    <row r="485" s="555" customFormat="1" ht="15" customHeight="1" x14ac:dyDescent="0.25"/>
    <row r="486" s="555" customFormat="1" ht="15" customHeight="1" x14ac:dyDescent="0.25"/>
    <row r="487" s="555" customFormat="1" ht="15" customHeight="1" x14ac:dyDescent="0.25"/>
    <row r="488" s="555" customFormat="1" ht="15" customHeight="1" x14ac:dyDescent="0.25"/>
    <row r="489" s="555" customFormat="1" ht="15" customHeight="1" x14ac:dyDescent="0.25"/>
    <row r="490" s="555" customFormat="1" ht="15" customHeight="1" x14ac:dyDescent="0.25"/>
    <row r="491" s="555" customFormat="1" ht="15" customHeight="1" x14ac:dyDescent="0.25"/>
    <row r="492" s="555" customFormat="1" ht="15" customHeight="1" x14ac:dyDescent="0.25"/>
    <row r="493" s="555" customFormat="1" ht="15" customHeight="1" x14ac:dyDescent="0.25"/>
    <row r="494" s="555" customFormat="1" ht="15" customHeight="1" x14ac:dyDescent="0.25"/>
    <row r="495" s="555" customFormat="1" ht="15" customHeight="1" x14ac:dyDescent="0.25"/>
    <row r="496" s="555" customFormat="1" ht="15" customHeight="1" x14ac:dyDescent="0.25"/>
    <row r="497" s="555" customFormat="1" ht="15" customHeight="1" x14ac:dyDescent="0.25"/>
    <row r="498" s="555" customFormat="1" ht="15" customHeight="1" x14ac:dyDescent="0.25"/>
    <row r="499" s="555" customFormat="1" ht="15" customHeight="1" x14ac:dyDescent="0.25"/>
    <row r="500" s="555" customFormat="1" ht="15" customHeight="1" x14ac:dyDescent="0.25"/>
    <row r="501" s="555" customFormat="1" ht="15" customHeight="1" x14ac:dyDescent="0.25"/>
    <row r="502" s="555" customFormat="1" ht="15" customHeight="1" x14ac:dyDescent="0.25"/>
    <row r="503" s="555" customFormat="1" ht="15" customHeight="1" x14ac:dyDescent="0.25"/>
    <row r="504" s="555" customFormat="1" ht="15" customHeight="1" x14ac:dyDescent="0.25"/>
    <row r="505" s="555" customFormat="1" ht="15" customHeight="1" x14ac:dyDescent="0.25"/>
    <row r="506" s="555" customFormat="1" ht="15" customHeight="1" x14ac:dyDescent="0.25"/>
    <row r="507" s="555" customFormat="1" ht="15" customHeight="1" x14ac:dyDescent="0.25"/>
    <row r="508" s="555" customFormat="1" ht="15" customHeight="1" x14ac:dyDescent="0.25"/>
    <row r="509" s="555" customFormat="1" ht="15" customHeight="1" x14ac:dyDescent="0.25"/>
    <row r="510" s="555" customFormat="1" ht="15" customHeight="1" x14ac:dyDescent="0.25"/>
    <row r="511" s="555" customFormat="1" ht="15" customHeight="1" x14ac:dyDescent="0.25"/>
    <row r="512" s="555" customFormat="1" ht="15" customHeight="1" x14ac:dyDescent="0.25"/>
    <row r="513" s="555" customFormat="1" ht="15" customHeight="1" x14ac:dyDescent="0.25"/>
    <row r="514" s="555" customFormat="1" ht="15" customHeight="1" x14ac:dyDescent="0.25"/>
    <row r="515" s="555" customFormat="1" ht="15" customHeight="1" x14ac:dyDescent="0.25"/>
    <row r="516" s="555" customFormat="1" ht="15" customHeight="1" x14ac:dyDescent="0.25"/>
    <row r="517" s="555" customFormat="1" ht="15" customHeight="1" x14ac:dyDescent="0.25"/>
    <row r="518" s="555" customFormat="1" ht="15" customHeight="1" x14ac:dyDescent="0.25"/>
    <row r="519" s="555" customFormat="1" ht="15" customHeight="1" x14ac:dyDescent="0.25"/>
    <row r="520" s="555" customFormat="1" ht="15" customHeight="1" x14ac:dyDescent="0.25"/>
    <row r="521" s="555" customFormat="1" ht="15" customHeight="1" x14ac:dyDescent="0.25"/>
    <row r="522" s="555" customFormat="1" ht="15" customHeight="1" x14ac:dyDescent="0.25"/>
    <row r="523" s="555" customFormat="1" ht="15" customHeight="1" x14ac:dyDescent="0.25"/>
    <row r="524" s="555" customFormat="1" ht="15" customHeight="1" x14ac:dyDescent="0.25"/>
    <row r="525" s="555" customFormat="1" ht="15" customHeight="1" x14ac:dyDescent="0.25"/>
    <row r="526" s="555" customFormat="1" ht="15" customHeight="1" x14ac:dyDescent="0.25"/>
    <row r="527" s="555" customFormat="1" ht="15" customHeight="1" x14ac:dyDescent="0.25"/>
    <row r="528" s="555" customFormat="1" ht="15" customHeight="1" x14ac:dyDescent="0.25"/>
    <row r="529" s="555" customFormat="1" ht="15" customHeight="1" x14ac:dyDescent="0.25"/>
    <row r="530" s="555" customFormat="1" ht="15" customHeight="1" x14ac:dyDescent="0.25"/>
    <row r="531" s="555" customFormat="1" ht="15" customHeight="1" x14ac:dyDescent="0.25"/>
    <row r="532" s="555" customFormat="1" ht="15" customHeight="1" x14ac:dyDescent="0.25"/>
    <row r="533" s="555" customFormat="1" ht="15" customHeight="1" x14ac:dyDescent="0.25"/>
    <row r="534" s="555" customFormat="1" ht="15" customHeight="1" x14ac:dyDescent="0.25"/>
    <row r="535" s="555" customFormat="1" ht="15" customHeight="1" x14ac:dyDescent="0.25"/>
    <row r="536" s="555" customFormat="1" ht="15" customHeight="1" x14ac:dyDescent="0.25"/>
    <row r="537" s="555" customFormat="1" ht="15" customHeight="1" x14ac:dyDescent="0.25"/>
    <row r="538" s="555" customFormat="1" ht="15" customHeight="1" x14ac:dyDescent="0.25"/>
    <row r="539" s="555" customFormat="1" ht="15" customHeight="1" x14ac:dyDescent="0.25"/>
    <row r="540" s="555" customFormat="1" ht="15" customHeight="1" x14ac:dyDescent="0.25"/>
    <row r="541" s="555" customFormat="1" ht="15" customHeight="1" x14ac:dyDescent="0.25"/>
    <row r="542" s="555" customFormat="1" ht="15" customHeight="1" x14ac:dyDescent="0.25"/>
    <row r="543" s="555" customFormat="1" ht="15" customHeight="1" x14ac:dyDescent="0.25"/>
    <row r="544" s="555" customFormat="1" ht="15" customHeight="1" x14ac:dyDescent="0.25"/>
    <row r="545" s="555" customFormat="1" ht="15" customHeight="1" x14ac:dyDescent="0.25"/>
    <row r="546" s="555" customFormat="1" ht="15" customHeight="1" x14ac:dyDescent="0.25"/>
    <row r="547" s="555" customFormat="1" ht="15" customHeight="1" x14ac:dyDescent="0.25"/>
    <row r="548" s="555" customFormat="1" ht="15" customHeight="1" x14ac:dyDescent="0.25"/>
    <row r="549" s="555" customFormat="1" ht="15" customHeight="1" x14ac:dyDescent="0.25"/>
    <row r="550" s="555" customFormat="1" ht="15" customHeight="1" x14ac:dyDescent="0.25"/>
    <row r="551" s="555" customFormat="1" ht="15" customHeight="1" x14ac:dyDescent="0.25"/>
    <row r="552" s="555" customFormat="1" ht="15" customHeight="1" x14ac:dyDescent="0.25"/>
    <row r="553" s="555" customFormat="1" ht="15" customHeight="1" x14ac:dyDescent="0.25"/>
    <row r="554" s="555" customFormat="1" ht="15" customHeight="1" x14ac:dyDescent="0.25"/>
    <row r="555" s="555" customFormat="1" ht="15" customHeight="1" x14ac:dyDescent="0.25"/>
    <row r="556" s="555" customFormat="1" ht="15" customHeight="1" x14ac:dyDescent="0.25"/>
    <row r="557" s="555" customFormat="1" ht="15" customHeight="1" x14ac:dyDescent="0.25"/>
    <row r="558" s="555" customFormat="1" ht="15" customHeight="1" x14ac:dyDescent="0.25"/>
    <row r="559" s="555" customFormat="1" ht="15" customHeight="1" x14ac:dyDescent="0.25"/>
    <row r="560" s="555" customFormat="1" ht="15" customHeight="1" x14ac:dyDescent="0.25"/>
    <row r="561" s="555" customFormat="1" ht="15" customHeight="1" x14ac:dyDescent="0.25"/>
    <row r="562" s="555" customFormat="1" ht="15" customHeight="1" x14ac:dyDescent="0.25"/>
    <row r="563" s="555" customFormat="1" ht="15" customHeight="1" x14ac:dyDescent="0.25"/>
    <row r="564" s="555" customFormat="1" ht="15" customHeight="1" x14ac:dyDescent="0.25"/>
    <row r="565" s="555" customFormat="1" ht="15" customHeight="1" x14ac:dyDescent="0.25"/>
    <row r="566" s="555" customFormat="1" ht="15" customHeight="1" x14ac:dyDescent="0.25"/>
    <row r="567" s="555" customFormat="1" ht="15" customHeight="1" x14ac:dyDescent="0.25"/>
    <row r="568" s="555" customFormat="1" ht="15" customHeight="1" x14ac:dyDescent="0.25"/>
    <row r="569" s="555" customFormat="1" ht="15" customHeight="1" x14ac:dyDescent="0.25"/>
    <row r="570" s="555" customFormat="1" ht="15" customHeight="1" x14ac:dyDescent="0.25"/>
    <row r="571" s="555" customFormat="1" ht="15" customHeight="1" x14ac:dyDescent="0.25"/>
    <row r="572" s="555" customFormat="1" ht="15" customHeight="1" x14ac:dyDescent="0.25"/>
    <row r="573" s="555" customFormat="1" ht="15" customHeight="1" x14ac:dyDescent="0.25"/>
    <row r="574" s="555" customFormat="1" ht="15" customHeight="1" x14ac:dyDescent="0.25"/>
    <row r="575" s="555" customFormat="1" ht="15" customHeight="1" x14ac:dyDescent="0.25"/>
    <row r="576" s="555" customFormat="1" ht="15" customHeight="1" x14ac:dyDescent="0.25"/>
    <row r="577" s="555" customFormat="1" ht="15" customHeight="1" x14ac:dyDescent="0.25"/>
    <row r="578" s="555" customFormat="1" ht="15" customHeight="1" x14ac:dyDescent="0.25"/>
    <row r="579" s="555" customFormat="1" ht="15" customHeight="1" x14ac:dyDescent="0.25"/>
    <row r="580" s="555" customFormat="1" ht="15" customHeight="1" x14ac:dyDescent="0.25"/>
    <row r="581" s="555" customFormat="1" ht="15" customHeight="1" x14ac:dyDescent="0.25"/>
    <row r="582" s="555" customFormat="1" ht="15" customHeight="1" x14ac:dyDescent="0.25"/>
    <row r="583" s="555" customFormat="1" ht="15" customHeight="1" x14ac:dyDescent="0.25"/>
    <row r="584" s="555" customFormat="1" ht="15" customHeight="1" x14ac:dyDescent="0.25"/>
    <row r="585" s="555" customFormat="1" ht="15" customHeight="1" x14ac:dyDescent="0.25"/>
    <row r="586" s="555" customFormat="1" ht="15" customHeight="1" x14ac:dyDescent="0.25"/>
    <row r="587" s="555" customFormat="1" ht="15" customHeight="1" x14ac:dyDescent="0.25"/>
    <row r="588" s="555" customFormat="1" ht="15" customHeight="1" x14ac:dyDescent="0.25"/>
    <row r="589" s="555" customFormat="1" ht="15" customHeight="1" x14ac:dyDescent="0.25"/>
    <row r="590" s="555" customFormat="1" ht="15" customHeight="1" x14ac:dyDescent="0.25"/>
    <row r="591" s="555" customFormat="1" ht="15" customHeight="1" x14ac:dyDescent="0.25"/>
    <row r="592" s="555" customFormat="1" ht="15" customHeight="1" x14ac:dyDescent="0.25"/>
    <row r="593" s="555" customFormat="1" ht="15" customHeight="1" x14ac:dyDescent="0.25"/>
    <row r="594" s="555" customFormat="1" ht="15" customHeight="1" x14ac:dyDescent="0.25"/>
    <row r="595" s="555" customFormat="1" ht="15" customHeight="1" x14ac:dyDescent="0.25"/>
    <row r="596" s="555" customFormat="1" ht="15" customHeight="1" x14ac:dyDescent="0.25"/>
    <row r="597" s="555" customFormat="1" ht="15" customHeight="1" x14ac:dyDescent="0.25"/>
    <row r="598" s="555" customFormat="1" ht="15" customHeight="1" x14ac:dyDescent="0.25"/>
    <row r="599" s="555" customFormat="1" ht="15" customHeight="1" x14ac:dyDescent="0.25"/>
    <row r="600" s="555" customFormat="1" ht="15" customHeight="1" x14ac:dyDescent="0.25"/>
    <row r="601" s="555" customFormat="1" ht="15" customHeight="1" x14ac:dyDescent="0.25"/>
    <row r="602" s="555" customFormat="1" ht="15" customHeight="1" x14ac:dyDescent="0.25"/>
    <row r="603" s="555" customFormat="1" ht="15" customHeight="1" x14ac:dyDescent="0.25"/>
    <row r="604" s="555" customFormat="1" ht="15" customHeight="1" x14ac:dyDescent="0.25"/>
    <row r="605" s="555" customFormat="1" ht="15" customHeight="1" x14ac:dyDescent="0.25"/>
    <row r="606" s="555" customFormat="1" ht="15" customHeight="1" x14ac:dyDescent="0.25"/>
    <row r="607" s="555" customFormat="1" ht="15" customHeight="1" x14ac:dyDescent="0.25"/>
    <row r="608" s="555" customFormat="1" ht="15" customHeight="1" x14ac:dyDescent="0.25"/>
    <row r="609" s="555" customFormat="1" ht="15" customHeight="1" x14ac:dyDescent="0.25"/>
    <row r="610" s="555" customFormat="1" ht="15" customHeight="1" x14ac:dyDescent="0.25"/>
    <row r="611" s="555" customFormat="1" ht="15" customHeight="1" x14ac:dyDescent="0.25"/>
    <row r="612" s="555" customFormat="1" ht="15" customHeight="1" x14ac:dyDescent="0.25"/>
    <row r="613" s="555" customFormat="1" ht="15" customHeight="1" x14ac:dyDescent="0.25"/>
    <row r="614" s="555" customFormat="1" ht="15" customHeight="1" x14ac:dyDescent="0.25"/>
    <row r="615" s="555" customFormat="1" ht="15" customHeight="1" x14ac:dyDescent="0.25"/>
    <row r="616" s="555" customFormat="1" ht="15" customHeight="1" x14ac:dyDescent="0.25"/>
    <row r="617" s="555" customFormat="1" ht="15" customHeight="1" x14ac:dyDescent="0.25"/>
    <row r="618" s="555" customFormat="1" ht="15" customHeight="1" x14ac:dyDescent="0.25"/>
    <row r="619" s="555" customFormat="1" ht="15" customHeight="1" x14ac:dyDescent="0.25"/>
    <row r="620" s="555" customFormat="1" ht="15" customHeight="1" x14ac:dyDescent="0.25"/>
    <row r="621" s="555" customFormat="1" ht="15" customHeight="1" x14ac:dyDescent="0.25"/>
    <row r="622" s="555" customFormat="1" ht="15" customHeight="1" x14ac:dyDescent="0.25"/>
    <row r="623" s="555" customFormat="1" ht="15" customHeight="1" x14ac:dyDescent="0.25"/>
    <row r="624" s="555" customFormat="1" ht="15" customHeight="1" x14ac:dyDescent="0.25"/>
    <row r="625" s="555" customFormat="1" ht="15" customHeight="1" x14ac:dyDescent="0.25"/>
    <row r="626" s="555" customFormat="1" ht="15" customHeight="1" x14ac:dyDescent="0.25"/>
    <row r="627" s="555" customFormat="1" ht="15" customHeight="1" x14ac:dyDescent="0.25"/>
    <row r="628" s="555" customFormat="1" ht="15" customHeight="1" x14ac:dyDescent="0.25"/>
    <row r="629" s="555" customFormat="1" ht="15" customHeight="1" x14ac:dyDescent="0.25"/>
    <row r="630" s="555" customFormat="1" ht="15" customHeight="1" x14ac:dyDescent="0.25"/>
    <row r="631" s="555" customFormat="1" ht="15" customHeight="1" x14ac:dyDescent="0.25"/>
    <row r="632" s="555" customFormat="1" ht="15" customHeight="1" x14ac:dyDescent="0.25"/>
    <row r="633" s="555" customFormat="1" ht="15" customHeight="1" x14ac:dyDescent="0.25"/>
    <row r="634" s="555" customFormat="1" ht="15" customHeight="1" x14ac:dyDescent="0.25"/>
    <row r="635" s="555" customFormat="1" ht="15" customHeight="1" x14ac:dyDescent="0.25"/>
    <row r="636" s="555" customFormat="1" ht="15" customHeight="1" x14ac:dyDescent="0.25"/>
    <row r="637" s="555" customFormat="1" ht="15" customHeight="1" x14ac:dyDescent="0.25"/>
    <row r="638" s="555" customFormat="1" ht="15" customHeight="1" x14ac:dyDescent="0.25"/>
    <row r="639" s="555" customFormat="1" ht="15" customHeight="1" x14ac:dyDescent="0.25"/>
    <row r="640" s="555" customFormat="1" ht="15" customHeight="1" x14ac:dyDescent="0.25"/>
    <row r="641" s="555" customFormat="1" ht="15" customHeight="1" x14ac:dyDescent="0.25"/>
    <row r="642" s="555" customFormat="1" ht="15" customHeight="1" x14ac:dyDescent="0.25"/>
    <row r="643" s="555" customFormat="1" ht="15" customHeight="1" x14ac:dyDescent="0.25"/>
    <row r="644" s="555" customFormat="1" ht="15" customHeight="1" x14ac:dyDescent="0.25"/>
    <row r="645" s="555" customFormat="1" ht="15" customHeight="1" x14ac:dyDescent="0.25"/>
    <row r="646" s="555" customFormat="1" ht="15" customHeight="1" x14ac:dyDescent="0.25"/>
    <row r="647" s="555" customFormat="1" ht="15" customHeight="1" x14ac:dyDescent="0.25"/>
    <row r="648" s="555" customFormat="1" ht="15" customHeight="1" x14ac:dyDescent="0.25"/>
    <row r="649" s="555" customFormat="1" ht="15" customHeight="1" x14ac:dyDescent="0.25"/>
    <row r="650" s="555" customFormat="1" ht="15" customHeight="1" x14ac:dyDescent="0.25"/>
    <row r="651" s="555" customFormat="1" ht="15" customHeight="1" x14ac:dyDescent="0.25"/>
    <row r="652" s="555" customFormat="1" ht="15" customHeight="1" x14ac:dyDescent="0.25"/>
    <row r="653" s="555" customFormat="1" ht="15" customHeight="1" x14ac:dyDescent="0.25"/>
    <row r="654" s="555" customFormat="1" ht="15" customHeight="1" x14ac:dyDescent="0.25"/>
    <row r="655" s="555" customFormat="1" ht="15" customHeight="1" x14ac:dyDescent="0.25"/>
    <row r="656" s="555" customFormat="1" ht="15" customHeight="1" x14ac:dyDescent="0.25"/>
    <row r="657" s="555" customFormat="1" ht="15" customHeight="1" x14ac:dyDescent="0.25"/>
    <row r="658" s="555" customFormat="1" ht="15" customHeight="1" x14ac:dyDescent="0.25"/>
    <row r="659" s="555" customFormat="1" ht="15" customHeight="1" x14ac:dyDescent="0.25"/>
    <row r="660" s="555" customFormat="1" ht="15" customHeight="1" x14ac:dyDescent="0.25"/>
    <row r="661" s="555" customFormat="1" ht="15" customHeight="1" x14ac:dyDescent="0.25"/>
    <row r="662" s="555" customFormat="1" ht="15" customHeight="1" x14ac:dyDescent="0.25"/>
    <row r="663" s="555" customFormat="1" ht="15" customHeight="1" x14ac:dyDescent="0.25"/>
    <row r="664" s="555" customFormat="1" ht="15" customHeight="1" x14ac:dyDescent="0.25"/>
    <row r="665" s="555" customFormat="1" ht="15" customHeight="1" x14ac:dyDescent="0.25"/>
    <row r="666" s="555" customFormat="1" ht="15" customHeight="1" x14ac:dyDescent="0.25"/>
    <row r="667" s="555" customFormat="1" ht="15" customHeight="1" x14ac:dyDescent="0.25"/>
    <row r="668" s="555" customFormat="1" ht="15" customHeight="1" x14ac:dyDescent="0.25"/>
    <row r="669" s="555" customFormat="1" ht="15" customHeight="1" x14ac:dyDescent="0.25"/>
    <row r="670" s="555" customFormat="1" ht="15" customHeight="1" x14ac:dyDescent="0.25"/>
    <row r="671" s="555" customFormat="1" ht="15" customHeight="1" x14ac:dyDescent="0.25"/>
    <row r="672" s="555" customFormat="1" ht="15" customHeight="1" x14ac:dyDescent="0.25"/>
    <row r="673" s="555" customFormat="1" ht="15" customHeight="1" x14ac:dyDescent="0.25"/>
    <row r="674" s="555" customFormat="1" ht="15" customHeight="1" x14ac:dyDescent="0.25"/>
    <row r="675" s="555" customFormat="1" ht="15" customHeight="1" x14ac:dyDescent="0.25"/>
    <row r="676" s="555" customFormat="1" ht="15" customHeight="1" x14ac:dyDescent="0.25"/>
    <row r="677" s="555" customFormat="1" ht="15" customHeight="1" x14ac:dyDescent="0.25"/>
    <row r="678" s="555" customFormat="1" ht="15" customHeight="1" x14ac:dyDescent="0.25"/>
    <row r="679" s="555" customFormat="1" ht="15" customHeight="1" x14ac:dyDescent="0.25"/>
    <row r="680" s="555" customFormat="1" ht="15" customHeight="1" x14ac:dyDescent="0.25"/>
    <row r="681" s="555" customFormat="1" ht="15" customHeight="1" x14ac:dyDescent="0.25"/>
    <row r="682" s="555" customFormat="1" ht="15" customHeight="1" x14ac:dyDescent="0.25"/>
    <row r="683" s="555" customFormat="1" ht="15" customHeight="1" x14ac:dyDescent="0.25"/>
    <row r="684" s="555" customFormat="1" ht="15" customHeight="1" x14ac:dyDescent="0.25"/>
    <row r="685" s="555" customFormat="1" ht="15" customHeight="1" x14ac:dyDescent="0.25"/>
    <row r="686" s="555" customFormat="1" ht="15" customHeight="1" x14ac:dyDescent="0.25"/>
    <row r="687" s="555" customFormat="1" ht="15" customHeight="1" x14ac:dyDescent="0.25"/>
    <row r="688" s="555" customFormat="1" ht="15" customHeight="1" x14ac:dyDescent="0.25"/>
    <row r="689" s="555" customFormat="1" ht="15" customHeight="1" x14ac:dyDescent="0.25"/>
    <row r="690" s="555" customFormat="1" ht="15" customHeight="1" x14ac:dyDescent="0.25"/>
    <row r="691" s="555" customFormat="1" ht="15" customHeight="1" x14ac:dyDescent="0.25"/>
    <row r="692" s="555" customFormat="1" ht="15" customHeight="1" x14ac:dyDescent="0.25"/>
    <row r="693" s="555" customFormat="1" ht="15" customHeight="1" x14ac:dyDescent="0.25"/>
    <row r="694" s="555" customFormat="1" ht="15" customHeight="1" x14ac:dyDescent="0.25"/>
    <row r="695" s="555" customFormat="1" ht="15" customHeight="1" x14ac:dyDescent="0.25"/>
    <row r="696" s="555" customFormat="1" ht="15" customHeight="1" x14ac:dyDescent="0.25"/>
    <row r="697" s="555" customFormat="1" ht="15" customHeight="1" x14ac:dyDescent="0.25"/>
    <row r="698" s="555" customFormat="1" ht="15" customHeight="1" x14ac:dyDescent="0.25"/>
    <row r="699" s="555" customFormat="1" ht="15" customHeight="1" x14ac:dyDescent="0.25"/>
    <row r="700" s="555" customFormat="1" ht="15" customHeight="1" x14ac:dyDescent="0.25"/>
    <row r="701" s="555" customFormat="1" ht="15" customHeight="1" x14ac:dyDescent="0.25"/>
    <row r="702" s="555" customFormat="1" ht="15" customHeight="1" x14ac:dyDescent="0.25"/>
    <row r="703" s="555" customFormat="1" ht="15" customHeight="1" x14ac:dyDescent="0.25"/>
    <row r="704" s="555" customFormat="1" ht="15" customHeight="1" x14ac:dyDescent="0.25"/>
    <row r="705" s="555" customFormat="1" ht="15" customHeight="1" x14ac:dyDescent="0.25"/>
    <row r="706" s="555" customFormat="1" ht="15" customHeight="1" x14ac:dyDescent="0.25"/>
    <row r="707" s="555" customFormat="1" ht="15" customHeight="1" x14ac:dyDescent="0.25"/>
    <row r="708" s="555" customFormat="1" ht="15" customHeight="1" x14ac:dyDescent="0.25"/>
    <row r="709" s="555" customFormat="1" ht="15" customHeight="1" x14ac:dyDescent="0.25"/>
    <row r="710" s="555" customFormat="1" ht="15" customHeight="1" x14ac:dyDescent="0.25"/>
    <row r="711" s="555" customFormat="1" ht="15" customHeight="1" x14ac:dyDescent="0.25"/>
    <row r="712" s="555" customFormat="1" ht="15" customHeight="1" x14ac:dyDescent="0.25"/>
    <row r="713" s="555" customFormat="1" ht="15" customHeight="1" x14ac:dyDescent="0.25"/>
    <row r="714" s="555" customFormat="1" ht="15" customHeight="1" x14ac:dyDescent="0.25"/>
    <row r="715" s="555" customFormat="1" ht="15" customHeight="1" x14ac:dyDescent="0.25"/>
    <row r="716" s="555" customFormat="1" ht="15" customHeight="1" x14ac:dyDescent="0.25"/>
    <row r="717" s="555" customFormat="1" ht="15" customHeight="1" x14ac:dyDescent="0.25"/>
    <row r="718" s="555" customFormat="1" ht="15" customHeight="1" x14ac:dyDescent="0.25"/>
    <row r="719" s="555" customFormat="1" ht="15" customHeight="1" x14ac:dyDescent="0.25"/>
    <row r="720" s="555" customFormat="1" ht="15" customHeight="1" x14ac:dyDescent="0.25"/>
    <row r="721" s="555" customFormat="1" ht="15" customHeight="1" x14ac:dyDescent="0.25"/>
    <row r="722" s="555" customFormat="1" ht="15" customHeight="1" x14ac:dyDescent="0.25"/>
    <row r="723" s="555" customFormat="1" ht="15" customHeight="1" x14ac:dyDescent="0.25"/>
    <row r="724" s="555" customFormat="1" ht="15" customHeight="1" x14ac:dyDescent="0.25"/>
    <row r="725" s="555" customFormat="1" ht="15" customHeight="1" x14ac:dyDescent="0.25"/>
    <row r="726" s="555" customFormat="1" ht="15" customHeight="1" x14ac:dyDescent="0.25"/>
    <row r="727" s="555" customFormat="1" ht="15" customHeight="1" x14ac:dyDescent="0.25"/>
    <row r="728" s="555" customFormat="1" ht="15" customHeight="1" x14ac:dyDescent="0.25"/>
    <row r="729" s="555" customFormat="1" ht="15" customHeight="1" x14ac:dyDescent="0.25"/>
    <row r="730" s="555" customFormat="1" ht="15" customHeight="1" x14ac:dyDescent="0.25"/>
    <row r="731" s="555" customFormat="1" ht="15" customHeight="1" x14ac:dyDescent="0.25"/>
    <row r="732" s="555" customFormat="1" ht="15" customHeight="1" x14ac:dyDescent="0.25"/>
    <row r="733" s="555" customFormat="1" ht="15" customHeight="1" x14ac:dyDescent="0.25"/>
    <row r="734" s="555" customFormat="1" ht="15" customHeight="1" x14ac:dyDescent="0.25"/>
    <row r="735" s="555" customFormat="1" ht="15" customHeight="1" x14ac:dyDescent="0.25"/>
    <row r="736" s="555" customFormat="1" ht="15" customHeight="1" x14ac:dyDescent="0.25"/>
    <row r="737" s="555" customFormat="1" ht="15" customHeight="1" x14ac:dyDescent="0.25"/>
    <row r="738" s="555" customFormat="1" ht="15" customHeight="1" x14ac:dyDescent="0.25"/>
    <row r="739" s="555" customFormat="1" ht="15" customHeight="1" x14ac:dyDescent="0.25"/>
    <row r="740" s="555" customFormat="1" ht="15" customHeight="1" x14ac:dyDescent="0.25"/>
    <row r="741" s="555" customFormat="1" ht="15" customHeight="1" x14ac:dyDescent="0.25"/>
    <row r="742" s="555" customFormat="1" ht="15" customHeight="1" x14ac:dyDescent="0.25"/>
    <row r="743" s="555" customFormat="1" ht="15" customHeight="1" x14ac:dyDescent="0.25"/>
    <row r="744" s="555" customFormat="1" ht="15" customHeight="1" x14ac:dyDescent="0.25"/>
    <row r="745" s="555" customFormat="1" ht="15" customHeight="1" x14ac:dyDescent="0.25"/>
    <row r="746" s="555" customFormat="1" ht="15" customHeight="1" x14ac:dyDescent="0.25"/>
    <row r="747" s="555" customFormat="1" ht="15" customHeight="1" x14ac:dyDescent="0.25"/>
    <row r="748" s="555" customFormat="1" ht="15" customHeight="1" x14ac:dyDescent="0.25"/>
    <row r="749" s="555" customFormat="1" ht="15" customHeight="1" x14ac:dyDescent="0.25"/>
    <row r="750" s="555" customFormat="1" ht="15" customHeight="1" x14ac:dyDescent="0.25"/>
    <row r="751" s="555" customFormat="1" ht="15" customHeight="1" x14ac:dyDescent="0.25"/>
    <row r="752" s="555" customFormat="1" ht="15" customHeight="1" x14ac:dyDescent="0.25"/>
    <row r="753" s="555" customFormat="1" ht="15" customHeight="1" x14ac:dyDescent="0.25"/>
    <row r="754" s="555" customFormat="1" ht="15" customHeight="1" x14ac:dyDescent="0.25"/>
    <row r="755" s="555" customFormat="1" ht="15" customHeight="1" x14ac:dyDescent="0.25"/>
    <row r="756" s="555" customFormat="1" ht="15" customHeight="1" x14ac:dyDescent="0.25"/>
    <row r="757" s="555" customFormat="1" ht="15" customHeight="1" x14ac:dyDescent="0.25"/>
    <row r="758" s="555" customFormat="1" ht="15" customHeight="1" x14ac:dyDescent="0.25"/>
    <row r="759" s="555" customFormat="1" ht="15" customHeight="1" x14ac:dyDescent="0.25"/>
    <row r="760" s="555" customFormat="1" ht="15" customHeight="1" x14ac:dyDescent="0.25"/>
    <row r="761" s="555" customFormat="1" ht="15" customHeight="1" x14ac:dyDescent="0.25"/>
    <row r="762" s="555" customFormat="1" ht="15" customHeight="1" x14ac:dyDescent="0.25"/>
    <row r="763" s="555" customFormat="1" ht="15" customHeight="1" x14ac:dyDescent="0.25"/>
    <row r="764" s="555" customFormat="1" ht="15" customHeight="1" x14ac:dyDescent="0.25"/>
    <row r="765" s="555" customFormat="1" ht="15" customHeight="1" x14ac:dyDescent="0.25"/>
    <row r="766" s="555" customFormat="1" ht="15" customHeight="1" x14ac:dyDescent="0.25"/>
    <row r="767" s="555" customFormat="1" ht="15" customHeight="1" x14ac:dyDescent="0.25"/>
    <row r="768" s="555" customFormat="1" ht="15" customHeight="1" x14ac:dyDescent="0.25"/>
    <row r="769" s="555" customFormat="1" ht="15" customHeight="1" x14ac:dyDescent="0.25"/>
    <row r="770" s="555" customFormat="1" ht="15" customHeight="1" x14ac:dyDescent="0.25"/>
    <row r="771" s="555" customFormat="1" ht="15" customHeight="1" x14ac:dyDescent="0.25"/>
    <row r="772" s="555" customFormat="1" ht="15" customHeight="1" x14ac:dyDescent="0.25"/>
    <row r="773" s="555" customFormat="1" ht="15" customHeight="1" x14ac:dyDescent="0.25"/>
    <row r="774" s="555" customFormat="1" ht="15" customHeight="1" x14ac:dyDescent="0.25"/>
    <row r="775" s="555" customFormat="1" ht="15" customHeight="1" x14ac:dyDescent="0.25"/>
    <row r="776" s="555" customFormat="1" ht="15" customHeight="1" x14ac:dyDescent="0.25"/>
    <row r="777" s="555" customFormat="1" ht="15" customHeight="1" x14ac:dyDescent="0.25"/>
    <row r="778" s="555" customFormat="1" ht="15" customHeight="1" x14ac:dyDescent="0.25"/>
    <row r="779" s="555" customFormat="1" ht="15" customHeight="1" x14ac:dyDescent="0.25"/>
    <row r="780" s="555" customFormat="1" ht="15" customHeight="1" x14ac:dyDescent="0.25"/>
    <row r="781" s="555" customFormat="1" ht="15" customHeight="1" x14ac:dyDescent="0.25"/>
    <row r="782" s="555" customFormat="1" ht="15" customHeight="1" x14ac:dyDescent="0.25"/>
    <row r="783" s="555" customFormat="1" ht="15" customHeight="1" x14ac:dyDescent="0.25"/>
    <row r="784" s="555" customFormat="1" ht="15" customHeight="1" x14ac:dyDescent="0.25"/>
    <row r="785" s="555" customFormat="1" ht="15" customHeight="1" x14ac:dyDescent="0.25"/>
    <row r="786" s="555" customFormat="1" ht="15" customHeight="1" x14ac:dyDescent="0.25"/>
    <row r="787" s="555" customFormat="1" ht="15" customHeight="1" x14ac:dyDescent="0.25"/>
    <row r="788" s="555" customFormat="1" ht="15" customHeight="1" x14ac:dyDescent="0.25"/>
    <row r="789" s="555" customFormat="1" ht="15" customHeight="1" x14ac:dyDescent="0.25"/>
    <row r="790" s="555" customFormat="1" ht="15" customHeight="1" x14ac:dyDescent="0.25"/>
    <row r="791" s="555" customFormat="1" ht="15" customHeight="1" x14ac:dyDescent="0.25"/>
    <row r="792" s="555" customFormat="1" ht="15" customHeight="1" x14ac:dyDescent="0.25"/>
    <row r="793" s="555" customFormat="1" ht="15" customHeight="1" x14ac:dyDescent="0.25"/>
    <row r="794" s="555" customFormat="1" ht="15" customHeight="1" x14ac:dyDescent="0.25"/>
    <row r="795" s="555" customFormat="1" ht="15" customHeight="1" x14ac:dyDescent="0.25"/>
    <row r="796" s="555" customFormat="1" ht="15" customHeight="1" x14ac:dyDescent="0.25"/>
    <row r="797" s="555" customFormat="1" ht="15" customHeight="1" x14ac:dyDescent="0.25"/>
    <row r="798" s="555" customFormat="1" ht="15" customHeight="1" x14ac:dyDescent="0.25"/>
    <row r="799" s="555" customFormat="1" ht="15" customHeight="1" x14ac:dyDescent="0.25"/>
    <row r="800" s="555" customFormat="1" ht="15" customHeight="1" x14ac:dyDescent="0.25"/>
    <row r="801" s="555" customFormat="1" ht="15" customHeight="1" x14ac:dyDescent="0.25"/>
    <row r="802" s="555" customFormat="1" ht="15" customHeight="1" x14ac:dyDescent="0.25"/>
    <row r="803" s="555" customFormat="1" ht="15" customHeight="1" x14ac:dyDescent="0.25"/>
    <row r="804" s="555" customFormat="1" ht="15" customHeight="1" x14ac:dyDescent="0.25"/>
    <row r="805" s="555" customFormat="1" ht="15" customHeight="1" x14ac:dyDescent="0.25"/>
    <row r="806" s="555" customFormat="1" ht="15" customHeight="1" x14ac:dyDescent="0.25"/>
    <row r="807" s="555" customFormat="1" ht="15" customHeight="1" x14ac:dyDescent="0.25"/>
    <row r="808" s="555" customFormat="1" ht="15" customHeight="1" x14ac:dyDescent="0.25"/>
    <row r="809" s="555" customFormat="1" ht="15" customHeight="1" x14ac:dyDescent="0.25"/>
    <row r="810" s="555" customFormat="1" ht="15" customHeight="1" x14ac:dyDescent="0.25"/>
    <row r="811" s="555" customFormat="1" ht="15" customHeight="1" x14ac:dyDescent="0.25"/>
    <row r="812" s="555" customFormat="1" ht="15" customHeight="1" x14ac:dyDescent="0.25"/>
    <row r="813" s="555" customFormat="1" ht="15" customHeight="1" x14ac:dyDescent="0.25"/>
    <row r="814" s="555" customFormat="1" ht="15" customHeight="1" x14ac:dyDescent="0.25"/>
    <row r="815" s="555" customFormat="1" ht="15" customHeight="1" x14ac:dyDescent="0.25"/>
    <row r="816" s="555" customFormat="1" ht="15" customHeight="1" x14ac:dyDescent="0.25"/>
    <row r="817" s="555" customFormat="1" ht="15" customHeight="1" x14ac:dyDescent="0.25"/>
    <row r="818" s="555" customFormat="1" ht="15" customHeight="1" x14ac:dyDescent="0.25"/>
    <row r="819" s="555" customFormat="1" ht="15" customHeight="1" x14ac:dyDescent="0.25"/>
    <row r="820" s="555" customFormat="1" ht="15" customHeight="1" x14ac:dyDescent="0.25"/>
    <row r="821" s="555" customFormat="1" ht="15" customHeight="1" x14ac:dyDescent="0.25"/>
    <row r="822" s="555" customFormat="1" ht="15" customHeight="1" x14ac:dyDescent="0.25"/>
    <row r="823" s="555" customFormat="1" ht="15" customHeight="1" x14ac:dyDescent="0.25"/>
    <row r="824" s="555" customFormat="1" ht="15" customHeight="1" x14ac:dyDescent="0.25"/>
    <row r="825" s="555" customFormat="1" ht="15" customHeight="1" x14ac:dyDescent="0.25"/>
    <row r="826" s="555" customFormat="1" ht="15" customHeight="1" x14ac:dyDescent="0.25"/>
    <row r="827" s="555" customFormat="1" ht="15" customHeight="1" x14ac:dyDescent="0.25"/>
    <row r="828" s="555" customFormat="1" ht="15" customHeight="1" x14ac:dyDescent="0.25"/>
    <row r="829" s="555" customFormat="1" ht="15" customHeight="1" x14ac:dyDescent="0.25"/>
    <row r="830" s="555" customFormat="1" ht="15" customHeight="1" x14ac:dyDescent="0.25"/>
    <row r="831" s="555" customFormat="1" ht="15" customHeight="1" x14ac:dyDescent="0.25"/>
    <row r="832" s="555" customFormat="1" ht="15" customHeight="1" x14ac:dyDescent="0.25"/>
    <row r="833" s="555" customFormat="1" ht="15" customHeight="1" x14ac:dyDescent="0.25"/>
    <row r="834" s="555" customFormat="1" ht="15" customHeight="1" x14ac:dyDescent="0.25"/>
    <row r="835" s="555" customFormat="1" ht="15" customHeight="1" x14ac:dyDescent="0.25"/>
    <row r="836" s="555" customFormat="1" ht="15" customHeight="1" x14ac:dyDescent="0.25"/>
    <row r="837" s="555" customFormat="1" ht="15" customHeight="1" x14ac:dyDescent="0.25"/>
    <row r="838" s="555" customFormat="1" ht="15" customHeight="1" x14ac:dyDescent="0.25"/>
    <row r="839" s="555" customFormat="1" ht="15" customHeight="1" x14ac:dyDescent="0.25"/>
    <row r="840" s="555" customFormat="1" ht="15" customHeight="1" x14ac:dyDescent="0.25"/>
    <row r="841" s="555" customFormat="1" ht="15" customHeight="1" x14ac:dyDescent="0.25"/>
    <row r="842" s="555" customFormat="1" ht="15" customHeight="1" x14ac:dyDescent="0.25"/>
    <row r="843" s="555" customFormat="1" ht="15" customHeight="1" x14ac:dyDescent="0.25"/>
    <row r="844" s="555" customFormat="1" ht="15" customHeight="1" x14ac:dyDescent="0.25"/>
    <row r="845" s="555" customFormat="1" ht="15" customHeight="1" x14ac:dyDescent="0.25"/>
    <row r="846" s="555" customFormat="1" ht="15" customHeight="1" x14ac:dyDescent="0.25"/>
    <row r="847" s="555" customFormat="1" ht="15" customHeight="1" x14ac:dyDescent="0.25"/>
    <row r="848" s="555" customFormat="1" ht="15" customHeight="1" x14ac:dyDescent="0.25"/>
    <row r="849" s="555" customFormat="1" ht="15" customHeight="1" x14ac:dyDescent="0.25"/>
    <row r="850" s="555" customFormat="1" ht="15" customHeight="1" x14ac:dyDescent="0.25"/>
    <row r="851" s="555" customFormat="1" ht="15" customHeight="1" x14ac:dyDescent="0.25"/>
    <row r="852" s="555" customFormat="1" ht="15" customHeight="1" x14ac:dyDescent="0.25"/>
    <row r="853" s="555" customFormat="1" ht="15" customHeight="1" x14ac:dyDescent="0.25"/>
    <row r="854" s="555" customFormat="1" ht="15" customHeight="1" x14ac:dyDescent="0.25"/>
    <row r="855" s="555" customFormat="1" ht="15" customHeight="1" x14ac:dyDescent="0.25"/>
    <row r="856" s="555" customFormat="1" ht="15" customHeight="1" x14ac:dyDescent="0.25"/>
    <row r="857" s="555" customFormat="1" ht="15" customHeight="1" x14ac:dyDescent="0.25"/>
    <row r="858" s="555" customFormat="1" ht="15" customHeight="1" x14ac:dyDescent="0.25"/>
    <row r="859" s="555" customFormat="1" ht="15" customHeight="1" x14ac:dyDescent="0.25"/>
    <row r="860" s="555" customFormat="1" ht="15" customHeight="1" x14ac:dyDescent="0.25"/>
    <row r="861" s="555" customFormat="1" ht="15" customHeight="1" x14ac:dyDescent="0.25"/>
    <row r="862" s="555" customFormat="1" ht="15" customHeight="1" x14ac:dyDescent="0.25"/>
    <row r="863" s="555" customFormat="1" ht="15" customHeight="1" x14ac:dyDescent="0.25"/>
    <row r="864" s="555" customFormat="1" ht="15" customHeight="1" x14ac:dyDescent="0.25"/>
    <row r="865" s="555" customFormat="1" ht="15" customHeight="1" x14ac:dyDescent="0.25"/>
    <row r="866" s="555" customFormat="1" ht="15" customHeight="1" x14ac:dyDescent="0.25"/>
    <row r="867" s="555" customFormat="1" ht="15" customHeight="1" x14ac:dyDescent="0.25"/>
    <row r="868" s="555" customFormat="1" ht="15" customHeight="1" x14ac:dyDescent="0.25"/>
    <row r="869" s="555" customFormat="1" ht="15" customHeight="1" x14ac:dyDescent="0.25"/>
    <row r="870" s="555" customFormat="1" ht="15" customHeight="1" x14ac:dyDescent="0.25"/>
    <row r="871" s="555" customFormat="1" ht="15" customHeight="1" x14ac:dyDescent="0.25"/>
    <row r="872" s="555" customFormat="1" ht="15" customHeight="1" x14ac:dyDescent="0.25"/>
    <row r="873" s="555" customFormat="1" ht="15" customHeight="1" x14ac:dyDescent="0.25"/>
    <row r="874" s="555" customFormat="1" ht="15" customHeight="1" x14ac:dyDescent="0.25"/>
    <row r="875" s="555" customFormat="1" ht="15" customHeight="1" x14ac:dyDescent="0.25"/>
    <row r="876" s="555" customFormat="1" ht="15" customHeight="1" x14ac:dyDescent="0.25"/>
    <row r="877" s="555" customFormat="1" ht="15" customHeight="1" x14ac:dyDescent="0.25"/>
    <row r="878" s="555" customFormat="1" ht="15" customHeight="1" x14ac:dyDescent="0.25"/>
    <row r="879" s="555" customFormat="1" ht="15" customHeight="1" x14ac:dyDescent="0.25"/>
    <row r="880" s="555" customFormat="1" ht="15" customHeight="1" x14ac:dyDescent="0.25"/>
    <row r="881" s="555" customFormat="1" ht="15" customHeight="1" x14ac:dyDescent="0.25"/>
    <row r="882" s="555" customFormat="1" ht="15" customHeight="1" x14ac:dyDescent="0.25"/>
    <row r="883" s="555" customFormat="1" ht="15" customHeight="1" x14ac:dyDescent="0.25"/>
    <row r="884" s="555" customFormat="1" ht="15" customHeight="1" x14ac:dyDescent="0.25"/>
    <row r="885" s="555" customFormat="1" ht="15" customHeight="1" x14ac:dyDescent="0.25"/>
    <row r="886" s="555" customFormat="1" ht="15" customHeight="1" x14ac:dyDescent="0.25"/>
    <row r="887" s="555" customFormat="1" ht="15" customHeight="1" x14ac:dyDescent="0.25"/>
    <row r="888" s="555" customFormat="1" ht="15" customHeight="1" x14ac:dyDescent="0.25"/>
    <row r="889" s="555" customFormat="1" ht="15" customHeight="1" x14ac:dyDescent="0.25"/>
    <row r="890" s="555" customFormat="1" ht="15" customHeight="1" x14ac:dyDescent="0.25"/>
    <row r="891" s="555" customFormat="1" ht="15" customHeight="1" x14ac:dyDescent="0.25"/>
    <row r="892" s="555" customFormat="1" ht="15" customHeight="1" x14ac:dyDescent="0.25"/>
    <row r="893" s="555" customFormat="1" ht="15" customHeight="1" x14ac:dyDescent="0.25"/>
    <row r="894" s="555" customFormat="1" ht="15" customHeight="1" x14ac:dyDescent="0.25"/>
    <row r="895" s="555" customFormat="1" ht="15" customHeight="1" x14ac:dyDescent="0.25"/>
    <row r="896" s="555" customFormat="1" ht="15" customHeight="1" x14ac:dyDescent="0.25"/>
    <row r="897" s="555" customFormat="1" ht="15" customHeight="1" x14ac:dyDescent="0.25"/>
    <row r="898" s="555" customFormat="1" ht="15" customHeight="1" x14ac:dyDescent="0.25"/>
    <row r="899" s="555" customFormat="1" ht="15" customHeight="1" x14ac:dyDescent="0.25"/>
    <row r="900" s="555" customFormat="1" ht="15" customHeight="1" x14ac:dyDescent="0.25"/>
    <row r="901" s="555" customFormat="1" ht="15" customHeight="1" x14ac:dyDescent="0.25"/>
    <row r="902" s="555" customFormat="1" ht="15" customHeight="1" x14ac:dyDescent="0.25"/>
    <row r="903" s="555" customFormat="1" ht="15" customHeight="1" x14ac:dyDescent="0.25"/>
    <row r="904" s="555" customFormat="1" ht="15" customHeight="1" x14ac:dyDescent="0.25"/>
    <row r="905" s="555" customFormat="1" ht="15" customHeight="1" x14ac:dyDescent="0.25"/>
    <row r="906" s="555" customFormat="1" ht="15" customHeight="1" x14ac:dyDescent="0.25"/>
    <row r="907" s="555" customFormat="1" ht="15" customHeight="1" x14ac:dyDescent="0.25"/>
    <row r="908" s="555" customFormat="1" ht="15" customHeight="1" x14ac:dyDescent="0.25"/>
    <row r="909" s="555" customFormat="1" ht="15" customHeight="1" x14ac:dyDescent="0.25"/>
    <row r="910" s="555" customFormat="1" ht="15" customHeight="1" x14ac:dyDescent="0.25"/>
    <row r="911" s="555" customFormat="1" ht="15" customHeight="1" x14ac:dyDescent="0.25"/>
    <row r="912" s="555" customFormat="1" ht="15" customHeight="1" x14ac:dyDescent="0.25"/>
    <row r="913" s="555" customFormat="1" ht="15" customHeight="1" x14ac:dyDescent="0.25"/>
    <row r="914" s="555" customFormat="1" ht="15" customHeight="1" x14ac:dyDescent="0.25"/>
    <row r="915" s="555" customFormat="1" ht="15" customHeight="1" x14ac:dyDescent="0.25"/>
    <row r="916" s="555" customFormat="1" ht="15" customHeight="1" x14ac:dyDescent="0.25"/>
    <row r="917" s="555" customFormat="1" ht="15" customHeight="1" x14ac:dyDescent="0.25"/>
    <row r="918" s="555" customFormat="1" ht="15" customHeight="1" x14ac:dyDescent="0.25"/>
    <row r="919" s="555" customFormat="1" ht="15" customHeight="1" x14ac:dyDescent="0.25"/>
    <row r="920" s="555" customFormat="1" ht="15" customHeight="1" x14ac:dyDescent="0.25"/>
    <row r="921" s="555" customFormat="1" ht="15" customHeight="1" x14ac:dyDescent="0.25"/>
    <row r="922" s="555" customFormat="1" ht="15" customHeight="1" x14ac:dyDescent="0.25"/>
    <row r="923" s="555" customFormat="1" ht="15" customHeight="1" x14ac:dyDescent="0.25"/>
    <row r="924" s="555" customFormat="1" ht="15" customHeight="1" x14ac:dyDescent="0.25"/>
    <row r="925" s="555" customFormat="1" ht="15" customHeight="1" x14ac:dyDescent="0.25"/>
    <row r="926" s="555" customFormat="1" ht="15" customHeight="1" x14ac:dyDescent="0.25"/>
    <row r="927" s="555" customFormat="1" ht="15" customHeight="1" x14ac:dyDescent="0.25"/>
    <row r="928" s="555" customFormat="1" ht="15" customHeight="1" x14ac:dyDescent="0.25"/>
    <row r="929" s="555" customFormat="1" ht="15" customHeight="1" x14ac:dyDescent="0.25"/>
    <row r="930" s="555" customFormat="1" ht="15" customHeight="1" x14ac:dyDescent="0.25"/>
    <row r="931" s="555" customFormat="1" ht="15" customHeight="1" x14ac:dyDescent="0.25"/>
    <row r="932" s="555" customFormat="1" ht="15" customHeight="1" x14ac:dyDescent="0.25"/>
    <row r="933" s="555" customFormat="1" ht="15" customHeight="1" x14ac:dyDescent="0.25"/>
    <row r="934" s="555" customFormat="1" ht="15" customHeight="1" x14ac:dyDescent="0.25"/>
    <row r="935" s="555" customFormat="1" ht="15" customHeight="1" x14ac:dyDescent="0.25"/>
    <row r="936" s="555" customFormat="1" ht="15" customHeight="1" x14ac:dyDescent="0.25"/>
    <row r="937" s="555" customFormat="1" ht="15" customHeight="1" x14ac:dyDescent="0.25"/>
    <row r="938" s="555" customFormat="1" ht="15" customHeight="1" x14ac:dyDescent="0.25"/>
    <row r="939" s="555" customFormat="1" ht="15" customHeight="1" x14ac:dyDescent="0.25"/>
    <row r="940" s="555" customFormat="1" ht="15" customHeight="1" x14ac:dyDescent="0.25"/>
    <row r="941" s="555" customFormat="1" ht="15" customHeight="1" x14ac:dyDescent="0.25"/>
    <row r="942" s="555" customFormat="1" ht="15" customHeight="1" x14ac:dyDescent="0.25"/>
    <row r="943" s="555" customFormat="1" ht="15" customHeight="1" x14ac:dyDescent="0.25"/>
    <row r="944" s="555" customFormat="1" ht="15" customHeight="1" x14ac:dyDescent="0.25"/>
    <row r="945" s="555" customFormat="1" ht="15" customHeight="1" x14ac:dyDescent="0.25"/>
    <row r="946" s="555" customFormat="1" ht="15" customHeight="1" x14ac:dyDescent="0.25"/>
    <row r="947" s="555" customFormat="1" ht="15" customHeight="1" x14ac:dyDescent="0.25"/>
    <row r="948" s="555" customFormat="1" ht="15" customHeight="1" x14ac:dyDescent="0.25"/>
    <row r="949" s="555" customFormat="1" ht="15" customHeight="1" x14ac:dyDescent="0.25"/>
    <row r="950" s="555" customFormat="1" ht="15" customHeight="1" x14ac:dyDescent="0.25"/>
    <row r="951" s="555" customFormat="1" ht="15" customHeight="1" x14ac:dyDescent="0.25"/>
    <row r="952" s="555" customFormat="1" ht="15" customHeight="1" x14ac:dyDescent="0.25"/>
    <row r="953" s="555" customFormat="1" ht="15" customHeight="1" x14ac:dyDescent="0.25"/>
    <row r="954" s="555" customFormat="1" ht="15" customHeight="1" x14ac:dyDescent="0.25"/>
    <row r="955" s="555" customFormat="1" ht="15" customHeight="1" x14ac:dyDescent="0.25"/>
    <row r="956" s="555" customFormat="1" ht="15" customHeight="1" x14ac:dyDescent="0.25"/>
    <row r="957" s="555" customFormat="1" ht="15" customHeight="1" x14ac:dyDescent="0.25"/>
    <row r="958" s="555" customFormat="1" ht="15" customHeight="1" x14ac:dyDescent="0.25"/>
    <row r="959" s="555" customFormat="1" ht="15" customHeight="1" x14ac:dyDescent="0.25"/>
    <row r="960" s="555" customFormat="1" ht="15" customHeight="1" x14ac:dyDescent="0.25"/>
    <row r="961" s="555" customFormat="1" ht="15" customHeight="1" x14ac:dyDescent="0.25"/>
    <row r="962" s="555" customFormat="1" ht="15" customHeight="1" x14ac:dyDescent="0.25"/>
    <row r="963" s="555" customFormat="1" ht="15" customHeight="1" x14ac:dyDescent="0.25"/>
    <row r="964" s="555" customFormat="1" ht="15" customHeight="1" x14ac:dyDescent="0.25"/>
    <row r="965" s="555" customFormat="1" ht="15" customHeight="1" x14ac:dyDescent="0.25"/>
    <row r="966" s="555" customFormat="1" ht="15" customHeight="1" x14ac:dyDescent="0.25"/>
    <row r="967" s="555" customFormat="1" ht="15" customHeight="1" x14ac:dyDescent="0.25"/>
    <row r="968" s="555" customFormat="1" ht="15" customHeight="1" x14ac:dyDescent="0.25"/>
    <row r="969" s="555" customFormat="1" ht="15" customHeight="1" x14ac:dyDescent="0.25"/>
    <row r="970" s="555" customFormat="1" ht="15" customHeight="1" x14ac:dyDescent="0.25"/>
    <row r="971" s="555" customFormat="1" ht="15" customHeight="1" x14ac:dyDescent="0.25"/>
    <row r="972" s="555" customFormat="1" ht="15" customHeight="1" x14ac:dyDescent="0.25"/>
    <row r="973" s="555" customFormat="1" ht="15" customHeight="1" x14ac:dyDescent="0.25"/>
    <row r="974" s="555" customFormat="1" ht="15" customHeight="1" x14ac:dyDescent="0.25"/>
    <row r="975" s="555" customFormat="1" ht="15" customHeight="1" x14ac:dyDescent="0.25"/>
    <row r="976" s="555" customFormat="1" ht="15" customHeight="1" x14ac:dyDescent="0.25"/>
    <row r="977" s="555" customFormat="1" ht="15" customHeight="1" x14ac:dyDescent="0.25"/>
    <row r="978" s="555" customFormat="1" ht="15" customHeight="1" x14ac:dyDescent="0.25"/>
    <row r="979" s="555" customFormat="1" ht="15" customHeight="1" x14ac:dyDescent="0.25"/>
    <row r="980" s="555" customFormat="1" ht="15" customHeight="1" x14ac:dyDescent="0.25"/>
    <row r="981" s="555" customFormat="1" ht="15" customHeight="1" x14ac:dyDescent="0.25"/>
    <row r="982" s="555" customFormat="1" ht="15" customHeight="1" x14ac:dyDescent="0.25"/>
    <row r="983" s="555" customFormat="1" ht="15" customHeight="1" x14ac:dyDescent="0.25"/>
    <row r="984" s="555" customFormat="1" ht="15" customHeight="1" x14ac:dyDescent="0.25"/>
    <row r="985" s="555" customFormat="1" ht="15" customHeight="1" x14ac:dyDescent="0.25"/>
    <row r="986" s="555" customFormat="1" ht="15" customHeight="1" x14ac:dyDescent="0.25"/>
    <row r="987" s="555" customFormat="1" ht="15" customHeight="1" x14ac:dyDescent="0.25"/>
    <row r="988" s="555" customFormat="1" ht="15" customHeight="1" x14ac:dyDescent="0.25"/>
    <row r="989" s="555" customFormat="1" ht="15" customHeight="1" x14ac:dyDescent="0.25"/>
    <row r="990" s="555" customFormat="1" ht="15" customHeight="1" x14ac:dyDescent="0.25"/>
    <row r="991" s="555" customFormat="1" ht="15" customHeight="1" x14ac:dyDescent="0.25"/>
    <row r="992" s="555" customFormat="1" ht="15" customHeight="1" x14ac:dyDescent="0.25"/>
    <row r="993" s="555" customFormat="1" ht="15" customHeight="1" x14ac:dyDescent="0.25"/>
    <row r="994" s="555" customFormat="1" ht="15" customHeight="1" x14ac:dyDescent="0.25"/>
    <row r="995" s="555" customFormat="1" ht="15" customHeight="1" x14ac:dyDescent="0.25"/>
    <row r="996" s="555" customFormat="1" ht="15" customHeight="1" x14ac:dyDescent="0.25"/>
    <row r="997" s="555" customFormat="1" ht="15" customHeight="1" x14ac:dyDescent="0.25"/>
    <row r="998" s="555" customFormat="1" ht="15" customHeight="1" x14ac:dyDescent="0.25"/>
    <row r="999" s="555" customFormat="1" ht="15" customHeight="1" x14ac:dyDescent="0.25"/>
    <row r="1000" s="555" customFormat="1" ht="15" customHeight="1" x14ac:dyDescent="0.25"/>
    <row r="1001" s="555" customFormat="1" ht="15" customHeight="1" x14ac:dyDescent="0.25"/>
    <row r="1002" s="555" customFormat="1" ht="15" customHeight="1" x14ac:dyDescent="0.25"/>
    <row r="1003" s="555" customFormat="1" ht="15" customHeight="1" x14ac:dyDescent="0.25"/>
    <row r="1004" s="555" customFormat="1" ht="15" customHeight="1" x14ac:dyDescent="0.25"/>
    <row r="1005" s="555" customFormat="1" ht="15" customHeight="1" x14ac:dyDescent="0.25"/>
    <row r="1006" s="555" customFormat="1" ht="15" customHeight="1" x14ac:dyDescent="0.25"/>
    <row r="1007" s="555" customFormat="1" ht="15" customHeight="1" x14ac:dyDescent="0.25"/>
    <row r="1008" s="555" customFormat="1" ht="15" customHeight="1" x14ac:dyDescent="0.25"/>
    <row r="1009" s="555" customFormat="1" ht="15" customHeight="1" x14ac:dyDescent="0.25"/>
    <row r="1010" s="555" customFormat="1" ht="15" customHeight="1" x14ac:dyDescent="0.25"/>
    <row r="1011" s="555" customFormat="1" ht="15" customHeight="1" x14ac:dyDescent="0.25"/>
    <row r="1012" s="555" customFormat="1" ht="15" customHeight="1" x14ac:dyDescent="0.25"/>
    <row r="1013" s="555" customFormat="1" ht="15" customHeight="1" x14ac:dyDescent="0.25"/>
    <row r="1014" s="555" customFormat="1" ht="15" customHeight="1" x14ac:dyDescent="0.25"/>
    <row r="1015" s="555" customFormat="1" ht="15" customHeight="1" x14ac:dyDescent="0.25"/>
    <row r="1016" s="555" customFormat="1" ht="15" customHeight="1" x14ac:dyDescent="0.25"/>
    <row r="1017" s="555" customFormat="1" ht="15" customHeight="1" x14ac:dyDescent="0.25"/>
    <row r="1018" s="555" customFormat="1" ht="15" customHeight="1" x14ac:dyDescent="0.25"/>
    <row r="1019" s="555" customFormat="1" ht="15" customHeight="1" x14ac:dyDescent="0.25"/>
    <row r="1020" s="555" customFormat="1" ht="15" customHeight="1" x14ac:dyDescent="0.25"/>
    <row r="1021" s="555" customFormat="1" ht="15" customHeight="1" x14ac:dyDescent="0.25"/>
    <row r="1022" s="555" customFormat="1" ht="15" customHeight="1" x14ac:dyDescent="0.25"/>
    <row r="1023" s="555" customFormat="1" ht="15" customHeight="1" x14ac:dyDescent="0.25"/>
    <row r="1024" s="555" customFormat="1" ht="15" customHeight="1" x14ac:dyDescent="0.25"/>
    <row r="1025" s="555" customFormat="1" ht="15" customHeight="1" x14ac:dyDescent="0.25"/>
    <row r="1026" s="555" customFormat="1" ht="15" customHeight="1" x14ac:dyDescent="0.25"/>
    <row r="1027" s="555" customFormat="1" ht="15" customHeight="1" x14ac:dyDescent="0.25"/>
    <row r="1028" s="555" customFormat="1" ht="15" customHeight="1" x14ac:dyDescent="0.25"/>
    <row r="1029" s="555" customFormat="1" ht="15" customHeight="1" x14ac:dyDescent="0.25"/>
    <row r="1030" s="555" customFormat="1" ht="15" customHeight="1" x14ac:dyDescent="0.25"/>
    <row r="1031" s="555" customFormat="1" ht="15" customHeight="1" x14ac:dyDescent="0.25"/>
    <row r="1032" s="555" customFormat="1" ht="15" customHeight="1" x14ac:dyDescent="0.25"/>
    <row r="1033" s="555" customFormat="1" ht="15" customHeight="1" x14ac:dyDescent="0.25"/>
    <row r="1034" s="555" customFormat="1" ht="15" customHeight="1" x14ac:dyDescent="0.25"/>
    <row r="1035" s="555" customFormat="1" ht="15" customHeight="1" x14ac:dyDescent="0.25"/>
    <row r="1036" s="555" customFormat="1" ht="15" customHeight="1" x14ac:dyDescent="0.25"/>
    <row r="1037" s="555" customFormat="1" ht="15" customHeight="1" x14ac:dyDescent="0.25"/>
    <row r="1038" s="555" customFormat="1" ht="15" customHeight="1" x14ac:dyDescent="0.25"/>
    <row r="1039" s="555" customFormat="1" ht="15" customHeight="1" x14ac:dyDescent="0.25"/>
    <row r="1040" s="555" customFormat="1" ht="15" customHeight="1" x14ac:dyDescent="0.25"/>
    <row r="1041" s="555" customFormat="1" ht="15" customHeight="1" x14ac:dyDescent="0.25"/>
    <row r="1042" s="555" customFormat="1" ht="15" customHeight="1" x14ac:dyDescent="0.25"/>
    <row r="1043" s="555" customFormat="1" ht="15" customHeight="1" x14ac:dyDescent="0.25"/>
    <row r="1044" s="555" customFormat="1" ht="15" customHeight="1" x14ac:dyDescent="0.25"/>
    <row r="1045" s="555" customFormat="1" ht="15" customHeight="1" x14ac:dyDescent="0.25"/>
    <row r="1046" s="555" customFormat="1" ht="15" customHeight="1" x14ac:dyDescent="0.25"/>
    <row r="1047" s="555" customFormat="1" ht="15" customHeight="1" x14ac:dyDescent="0.25"/>
    <row r="1048" s="555" customFormat="1" ht="15" customHeight="1" x14ac:dyDescent="0.25"/>
    <row r="1049" s="555" customFormat="1" ht="15" customHeight="1" x14ac:dyDescent="0.25"/>
    <row r="1050" s="555" customFormat="1" ht="15" customHeight="1" x14ac:dyDescent="0.25"/>
    <row r="1051" s="555" customFormat="1" ht="15" customHeight="1" x14ac:dyDescent="0.25"/>
    <row r="1052" s="555" customFormat="1" ht="15" customHeight="1" x14ac:dyDescent="0.25"/>
    <row r="1053" s="555" customFormat="1" ht="15" customHeight="1" x14ac:dyDescent="0.25"/>
    <row r="1054" s="555" customFormat="1" ht="15" customHeight="1" x14ac:dyDescent="0.25"/>
    <row r="1055" s="555" customFormat="1" ht="15" customHeight="1" x14ac:dyDescent="0.25"/>
    <row r="1056" s="555" customFormat="1" ht="15" customHeight="1" x14ac:dyDescent="0.25"/>
    <row r="1057" s="555" customFormat="1" ht="15" customHeight="1" x14ac:dyDescent="0.25"/>
    <row r="1058" s="555" customFormat="1" ht="15" customHeight="1" x14ac:dyDescent="0.25"/>
    <row r="1059" s="555" customFormat="1" ht="15" customHeight="1" x14ac:dyDescent="0.25"/>
    <row r="1060" s="555" customFormat="1" ht="15" customHeight="1" x14ac:dyDescent="0.25"/>
    <row r="1061" s="555" customFormat="1" ht="15" customHeight="1" x14ac:dyDescent="0.25"/>
    <row r="1062" s="555" customFormat="1" ht="15" customHeight="1" x14ac:dyDescent="0.25"/>
    <row r="1063" s="555" customFormat="1" ht="15" customHeight="1" x14ac:dyDescent="0.25"/>
    <row r="1064" s="555" customFormat="1" ht="15" customHeight="1" x14ac:dyDescent="0.25"/>
    <row r="1065" s="555" customFormat="1" ht="15" customHeight="1" x14ac:dyDescent="0.25"/>
    <row r="1066" s="555" customFormat="1" ht="15" customHeight="1" x14ac:dyDescent="0.25"/>
    <row r="1067" s="555" customFormat="1" ht="15" customHeight="1" x14ac:dyDescent="0.25"/>
    <row r="1068" s="555" customFormat="1" ht="15" customHeight="1" x14ac:dyDescent="0.25"/>
    <row r="1069" s="555" customFormat="1" ht="15" customHeight="1" x14ac:dyDescent="0.25"/>
    <row r="1070" s="555" customFormat="1" ht="15" customHeight="1" x14ac:dyDescent="0.25"/>
    <row r="1071" s="555" customFormat="1" ht="15" customHeight="1" x14ac:dyDescent="0.25"/>
    <row r="1072" s="555" customFormat="1" ht="15" customHeight="1" x14ac:dyDescent="0.25"/>
    <row r="1073" s="555" customFormat="1" ht="15" customHeight="1" x14ac:dyDescent="0.25"/>
    <row r="1074" s="555" customFormat="1" ht="15" customHeight="1" x14ac:dyDescent="0.25"/>
    <row r="1075" s="555" customFormat="1" ht="15" customHeight="1" x14ac:dyDescent="0.25"/>
    <row r="1076" s="555" customFormat="1" ht="15" customHeight="1" x14ac:dyDescent="0.25"/>
    <row r="1077" s="555" customFormat="1" ht="15" customHeight="1" x14ac:dyDescent="0.25"/>
    <row r="1078" s="555" customFormat="1" ht="15" customHeight="1" x14ac:dyDescent="0.25"/>
    <row r="1079" s="555" customFormat="1" ht="15" customHeight="1" x14ac:dyDescent="0.25"/>
    <row r="1080" s="555" customFormat="1" ht="15" customHeight="1" x14ac:dyDescent="0.25"/>
    <row r="1081" s="555" customFormat="1" ht="15" customHeight="1" x14ac:dyDescent="0.25"/>
    <row r="1082" s="555" customFormat="1" ht="15" customHeight="1" x14ac:dyDescent="0.25"/>
    <row r="1083" s="555" customFormat="1" ht="15" customHeight="1" x14ac:dyDescent="0.25"/>
    <row r="1084" s="555" customFormat="1" ht="15" customHeight="1" x14ac:dyDescent="0.25"/>
    <row r="1085" s="555" customFormat="1" ht="15" customHeight="1" x14ac:dyDescent="0.25"/>
    <row r="1086" s="555" customFormat="1" ht="15" customHeight="1" x14ac:dyDescent="0.25"/>
    <row r="1087" s="555" customFormat="1" ht="15" customHeight="1" x14ac:dyDescent="0.25"/>
    <row r="1088" s="555" customFormat="1" ht="15" customHeight="1" x14ac:dyDescent="0.25"/>
    <row r="1089" s="555" customFormat="1" ht="15" customHeight="1" x14ac:dyDescent="0.25"/>
    <row r="1090" s="555" customFormat="1" ht="15" customHeight="1" x14ac:dyDescent="0.25"/>
    <row r="1091" s="555" customFormat="1" ht="15" customHeight="1" x14ac:dyDescent="0.25"/>
    <row r="1092" s="555" customFormat="1" ht="15" customHeight="1" x14ac:dyDescent="0.25"/>
    <row r="1093" s="555" customFormat="1" ht="15" customHeight="1" x14ac:dyDescent="0.25"/>
    <row r="1094" s="555" customFormat="1" ht="15" customHeight="1" x14ac:dyDescent="0.25"/>
    <row r="1095" s="555" customFormat="1" ht="15" customHeight="1" x14ac:dyDescent="0.25"/>
    <row r="1096" s="555" customFormat="1" ht="15" customHeight="1" x14ac:dyDescent="0.25"/>
    <row r="1097" s="555" customFormat="1" ht="15" customHeight="1" x14ac:dyDescent="0.25"/>
    <row r="1098" s="555" customFormat="1" ht="15" customHeight="1" x14ac:dyDescent="0.25"/>
    <row r="1099" s="555" customFormat="1" ht="15" customHeight="1" x14ac:dyDescent="0.25"/>
    <row r="1100" s="555" customFormat="1" ht="15" customHeight="1" x14ac:dyDescent="0.25"/>
    <row r="1101" s="555" customFormat="1" ht="15" customHeight="1" x14ac:dyDescent="0.25"/>
    <row r="1102" s="555" customFormat="1" ht="15" customHeight="1" x14ac:dyDescent="0.25"/>
    <row r="1103" s="555" customFormat="1" ht="15" customHeight="1" x14ac:dyDescent="0.25"/>
    <row r="1104" s="555" customFormat="1" ht="15" customHeight="1" x14ac:dyDescent="0.25"/>
    <row r="1105" s="555" customFormat="1" ht="15" customHeight="1" x14ac:dyDescent="0.25"/>
    <row r="1106" s="555" customFormat="1" ht="15" customHeight="1" x14ac:dyDescent="0.25"/>
    <row r="1107" s="555" customFormat="1" ht="15" customHeight="1" x14ac:dyDescent="0.25"/>
    <row r="1108" s="555" customFormat="1" ht="15" customHeight="1" x14ac:dyDescent="0.25"/>
    <row r="1109" s="555" customFormat="1" ht="15" customHeight="1" x14ac:dyDescent="0.25"/>
    <row r="1110" s="555" customFormat="1" ht="15" customHeight="1" x14ac:dyDescent="0.25"/>
    <row r="1111" s="555" customFormat="1" ht="15" customHeight="1" x14ac:dyDescent="0.25"/>
    <row r="1112" s="555" customFormat="1" ht="15" customHeight="1" x14ac:dyDescent="0.25"/>
    <row r="1113" s="555" customFormat="1" ht="15" customHeight="1" x14ac:dyDescent="0.25"/>
    <row r="1114" s="555" customFormat="1" ht="15" customHeight="1" x14ac:dyDescent="0.25"/>
    <row r="1115" s="555" customFormat="1" ht="15" customHeight="1" x14ac:dyDescent="0.25"/>
    <row r="1116" s="555" customFormat="1" ht="15" customHeight="1" x14ac:dyDescent="0.25"/>
    <row r="1117" s="555" customFormat="1" ht="15" customHeight="1" x14ac:dyDescent="0.25"/>
    <row r="1118" s="555" customFormat="1" ht="15" customHeight="1" x14ac:dyDescent="0.25"/>
    <row r="1119" s="555" customFormat="1" ht="15" customHeight="1" x14ac:dyDescent="0.25"/>
    <row r="1120" s="555" customFormat="1" ht="15" customHeight="1" x14ac:dyDescent="0.25"/>
    <row r="1121" s="555" customFormat="1" ht="15" customHeight="1" x14ac:dyDescent="0.25"/>
    <row r="1122" s="555" customFormat="1" ht="15" customHeight="1" x14ac:dyDescent="0.25"/>
    <row r="1123" s="555" customFormat="1" ht="15" customHeight="1" x14ac:dyDescent="0.25"/>
    <row r="1124" s="555" customFormat="1" ht="15" customHeight="1" x14ac:dyDescent="0.25"/>
    <row r="1125" s="555" customFormat="1" ht="15" customHeight="1" x14ac:dyDescent="0.25"/>
    <row r="1126" s="555" customFormat="1" ht="15" customHeight="1" x14ac:dyDescent="0.25"/>
    <row r="1127" s="555" customFormat="1" ht="15" customHeight="1" x14ac:dyDescent="0.25"/>
    <row r="1128" s="555" customFormat="1" ht="15" customHeight="1" x14ac:dyDescent="0.25"/>
    <row r="1129" s="555" customFormat="1" ht="15" customHeight="1" x14ac:dyDescent="0.25"/>
    <row r="1130" s="555" customFormat="1" ht="15" customHeight="1" x14ac:dyDescent="0.25"/>
    <row r="1131" s="555" customFormat="1" ht="15" customHeight="1" x14ac:dyDescent="0.25"/>
    <row r="1132" s="555" customFormat="1" ht="15" customHeight="1" x14ac:dyDescent="0.25"/>
    <row r="1133" s="555" customFormat="1" ht="15" customHeight="1" x14ac:dyDescent="0.25"/>
    <row r="1134" s="555" customFormat="1" ht="15" customHeight="1" x14ac:dyDescent="0.25"/>
    <row r="1135" s="555" customFormat="1" ht="15" customHeight="1" x14ac:dyDescent="0.25"/>
    <row r="1136" s="555" customFormat="1" ht="15" customHeight="1" x14ac:dyDescent="0.25"/>
    <row r="1137" s="555" customFormat="1" ht="15" customHeight="1" x14ac:dyDescent="0.25"/>
    <row r="1138" s="555" customFormat="1" ht="15" customHeight="1" x14ac:dyDescent="0.25"/>
    <row r="1139" s="555" customFormat="1" ht="15" customHeight="1" x14ac:dyDescent="0.25"/>
    <row r="1140" s="555" customFormat="1" ht="15" customHeight="1" x14ac:dyDescent="0.25"/>
    <row r="1141" s="555" customFormat="1" ht="15" customHeight="1" x14ac:dyDescent="0.25"/>
    <row r="1142" s="555" customFormat="1" ht="15" customHeight="1" x14ac:dyDescent="0.25"/>
    <row r="1143" s="555" customFormat="1" ht="15" customHeight="1" x14ac:dyDescent="0.25"/>
    <row r="1144" s="555" customFormat="1" ht="15" customHeight="1" x14ac:dyDescent="0.25"/>
    <row r="1145" s="555" customFormat="1" ht="15" customHeight="1" x14ac:dyDescent="0.25"/>
    <row r="1146" s="555" customFormat="1" ht="15" customHeight="1" x14ac:dyDescent="0.25"/>
    <row r="1147" s="555" customFormat="1" ht="15" customHeight="1" x14ac:dyDescent="0.25"/>
    <row r="1148" s="555" customFormat="1" ht="15" customHeight="1" x14ac:dyDescent="0.25"/>
    <row r="1149" s="555" customFormat="1" ht="15" customHeight="1" x14ac:dyDescent="0.25"/>
    <row r="1150" s="555" customFormat="1" ht="15" customHeight="1" x14ac:dyDescent="0.25"/>
    <row r="1151" s="555" customFormat="1" ht="15" customHeight="1" x14ac:dyDescent="0.25"/>
    <row r="1152" s="555" customFormat="1" ht="15" customHeight="1" x14ac:dyDescent="0.25"/>
    <row r="1153" s="555" customFormat="1" ht="15" customHeight="1" x14ac:dyDescent="0.25"/>
    <row r="1154" s="555" customFormat="1" ht="15" customHeight="1" x14ac:dyDescent="0.25"/>
    <row r="1155" s="555" customFormat="1" ht="15" customHeight="1" x14ac:dyDescent="0.25"/>
    <row r="1156" s="555" customFormat="1" ht="15" customHeight="1" x14ac:dyDescent="0.25"/>
    <row r="1157" s="555" customFormat="1" ht="15" customHeight="1" x14ac:dyDescent="0.25"/>
    <row r="1158" s="555" customFormat="1" ht="15" customHeight="1" x14ac:dyDescent="0.25"/>
    <row r="1159" s="555" customFormat="1" ht="15" customHeight="1" x14ac:dyDescent="0.25"/>
    <row r="1160" s="555" customFormat="1" ht="15" customHeight="1" x14ac:dyDescent="0.25"/>
    <row r="1161" s="555" customFormat="1" ht="15" customHeight="1" x14ac:dyDescent="0.25"/>
    <row r="1162" s="555" customFormat="1" ht="15" customHeight="1" x14ac:dyDescent="0.25"/>
    <row r="1163" s="555" customFormat="1" ht="15" customHeight="1" x14ac:dyDescent="0.25"/>
    <row r="1164" s="555" customFormat="1" ht="15" customHeight="1" x14ac:dyDescent="0.25"/>
    <row r="1165" s="555" customFormat="1" ht="15" customHeight="1" x14ac:dyDescent="0.25"/>
    <row r="1166" s="555" customFormat="1" ht="15" customHeight="1" x14ac:dyDescent="0.25"/>
    <row r="1167" s="555" customFormat="1" ht="15" customHeight="1" x14ac:dyDescent="0.25"/>
    <row r="1168" s="555" customFormat="1" ht="15" customHeight="1" x14ac:dyDescent="0.25"/>
    <row r="1169" s="555" customFormat="1" ht="15" customHeight="1" x14ac:dyDescent="0.25"/>
    <row r="1170" s="555" customFormat="1" ht="15" customHeight="1" x14ac:dyDescent="0.25"/>
    <row r="1171" s="555" customFormat="1" ht="15" customHeight="1" x14ac:dyDescent="0.25"/>
    <row r="1172" s="555" customFormat="1" ht="15" customHeight="1" x14ac:dyDescent="0.25"/>
    <row r="1173" s="555" customFormat="1" ht="15" customHeight="1" x14ac:dyDescent="0.25"/>
    <row r="1174" s="555" customFormat="1" ht="15" customHeight="1" x14ac:dyDescent="0.25"/>
    <row r="1175" s="555" customFormat="1" ht="15" customHeight="1" x14ac:dyDescent="0.25"/>
    <row r="1176" s="555" customFormat="1" ht="15" customHeight="1" x14ac:dyDescent="0.25"/>
    <row r="1177" s="555" customFormat="1" ht="15" customHeight="1" x14ac:dyDescent="0.25"/>
    <row r="1178" s="555" customFormat="1" ht="15" customHeight="1" x14ac:dyDescent="0.25"/>
    <row r="1179" s="555" customFormat="1" ht="15" customHeight="1" x14ac:dyDescent="0.25"/>
    <row r="1180" s="555" customFormat="1" ht="15" customHeight="1" x14ac:dyDescent="0.25"/>
    <row r="1181" s="555" customFormat="1" ht="15" customHeight="1" x14ac:dyDescent="0.25"/>
    <row r="1182" s="555" customFormat="1" ht="15" customHeight="1" x14ac:dyDescent="0.25"/>
    <row r="1183" s="555" customFormat="1" ht="15" customHeight="1" x14ac:dyDescent="0.25"/>
    <row r="1184" s="555" customFormat="1" ht="15" customHeight="1" x14ac:dyDescent="0.25"/>
    <row r="1185" s="555" customFormat="1" ht="15" customHeight="1" x14ac:dyDescent="0.25"/>
    <row r="1186" s="555" customFormat="1" ht="15" customHeight="1" x14ac:dyDescent="0.25"/>
    <row r="1187" s="555" customFormat="1" ht="15" customHeight="1" x14ac:dyDescent="0.25"/>
    <row r="1188" s="555" customFormat="1" ht="15" customHeight="1" x14ac:dyDescent="0.25"/>
    <row r="1189" s="555" customFormat="1" ht="15" customHeight="1" x14ac:dyDescent="0.25"/>
    <row r="1190" s="555" customFormat="1" ht="15" customHeight="1" x14ac:dyDescent="0.25"/>
    <row r="1191" s="555" customFormat="1" ht="15" customHeight="1" x14ac:dyDescent="0.25"/>
    <row r="1192" s="555" customFormat="1" ht="15" customHeight="1" x14ac:dyDescent="0.25"/>
    <row r="1193" s="555" customFormat="1" ht="15" customHeight="1" x14ac:dyDescent="0.25"/>
    <row r="1194" s="555" customFormat="1" ht="15" customHeight="1" x14ac:dyDescent="0.25"/>
    <row r="1195" s="555" customFormat="1" ht="15" customHeight="1" x14ac:dyDescent="0.25"/>
    <row r="1196" s="555" customFormat="1" ht="15" customHeight="1" x14ac:dyDescent="0.25"/>
    <row r="1197" s="555" customFormat="1" ht="15" customHeight="1" x14ac:dyDescent="0.25"/>
    <row r="1198" s="555" customFormat="1" ht="15" customHeight="1" x14ac:dyDescent="0.25"/>
    <row r="1199" s="555" customFormat="1" ht="15" customHeight="1" x14ac:dyDescent="0.25"/>
    <row r="1200" s="555" customFormat="1" ht="15" customHeight="1" x14ac:dyDescent="0.25"/>
    <row r="1201" s="555" customFormat="1" ht="15" customHeight="1" x14ac:dyDescent="0.25"/>
    <row r="1202" s="555" customFormat="1" ht="15" customHeight="1" x14ac:dyDescent="0.25"/>
    <row r="1203" s="555" customFormat="1" ht="15" customHeight="1" x14ac:dyDescent="0.25"/>
    <row r="1204" s="555" customFormat="1" ht="15" customHeight="1" x14ac:dyDescent="0.25"/>
    <row r="1205" s="555" customFormat="1" ht="15" customHeight="1" x14ac:dyDescent="0.25"/>
    <row r="1206" s="555" customFormat="1" ht="15" customHeight="1" x14ac:dyDescent="0.25"/>
    <row r="1207" s="555" customFormat="1" ht="15" customHeight="1" x14ac:dyDescent="0.25"/>
    <row r="1208" s="555" customFormat="1" ht="15" customHeight="1" x14ac:dyDescent="0.25"/>
    <row r="1209" s="555" customFormat="1" ht="15" customHeight="1" x14ac:dyDescent="0.25"/>
    <row r="1210" s="555" customFormat="1" ht="15" customHeight="1" x14ac:dyDescent="0.25"/>
    <row r="1211" s="555" customFormat="1" ht="15" customHeight="1" x14ac:dyDescent="0.25"/>
    <row r="1212" s="555" customFormat="1" ht="15" customHeight="1" x14ac:dyDescent="0.25"/>
    <row r="1213" s="555" customFormat="1" ht="15" customHeight="1" x14ac:dyDescent="0.25"/>
    <row r="1214" s="555" customFormat="1" ht="15" customHeight="1" x14ac:dyDescent="0.25"/>
    <row r="1215" s="555" customFormat="1" ht="15" customHeight="1" x14ac:dyDescent="0.25"/>
    <row r="1216" s="555" customFormat="1" ht="15" customHeight="1" x14ac:dyDescent="0.25"/>
    <row r="1217" s="555" customFormat="1" ht="15" customHeight="1" x14ac:dyDescent="0.25"/>
    <row r="1218" s="555" customFormat="1" ht="15" customHeight="1" x14ac:dyDescent="0.25"/>
    <row r="1219" s="555" customFormat="1" ht="15" customHeight="1" x14ac:dyDescent="0.25"/>
    <row r="1220" s="555" customFormat="1" ht="15" customHeight="1" x14ac:dyDescent="0.25"/>
    <row r="1221" s="555" customFormat="1" ht="15" customHeight="1" x14ac:dyDescent="0.25"/>
    <row r="1222" s="555" customFormat="1" ht="15" customHeight="1" x14ac:dyDescent="0.25"/>
    <row r="1223" s="555" customFormat="1" ht="15" customHeight="1" x14ac:dyDescent="0.25"/>
    <row r="1224" s="555" customFormat="1" ht="15" customHeight="1" x14ac:dyDescent="0.25"/>
    <row r="1225" s="555" customFormat="1" ht="15" customHeight="1" x14ac:dyDescent="0.25"/>
    <row r="1226" s="555" customFormat="1" ht="15" customHeight="1" x14ac:dyDescent="0.25"/>
    <row r="1227" s="555" customFormat="1" ht="15" customHeight="1" x14ac:dyDescent="0.25"/>
    <row r="1228" s="555" customFormat="1" ht="15" customHeight="1" x14ac:dyDescent="0.25"/>
    <row r="1229" s="555" customFormat="1" ht="15" customHeight="1" x14ac:dyDescent="0.25"/>
    <row r="1230" s="555" customFormat="1" ht="15" customHeight="1" x14ac:dyDescent="0.25"/>
    <row r="1231" s="555" customFormat="1" ht="15" customHeight="1" x14ac:dyDescent="0.25"/>
    <row r="1232" s="555" customFormat="1" ht="15" customHeight="1" x14ac:dyDescent="0.25"/>
    <row r="1233" s="555" customFormat="1" ht="15" customHeight="1" x14ac:dyDescent="0.25"/>
    <row r="1234" s="555" customFormat="1" ht="15" customHeight="1" x14ac:dyDescent="0.25"/>
    <row r="1235" s="555" customFormat="1" ht="15" customHeight="1" x14ac:dyDescent="0.25"/>
    <row r="1236" s="555" customFormat="1" ht="15" customHeight="1" x14ac:dyDescent="0.25"/>
    <row r="1237" s="555" customFormat="1" ht="15" customHeight="1" x14ac:dyDescent="0.25"/>
    <row r="1238" s="555" customFormat="1" ht="15" customHeight="1" x14ac:dyDescent="0.25"/>
    <row r="1239" s="555" customFormat="1" ht="15" customHeight="1" x14ac:dyDescent="0.25"/>
    <row r="1240" s="555" customFormat="1" ht="15" customHeight="1" x14ac:dyDescent="0.25"/>
    <row r="1241" s="555" customFormat="1" ht="15" customHeight="1" x14ac:dyDescent="0.25"/>
    <row r="1242" s="555" customFormat="1" ht="15" customHeight="1" x14ac:dyDescent="0.25"/>
    <row r="1243" s="555" customFormat="1" ht="15" customHeight="1" x14ac:dyDescent="0.25"/>
    <row r="1244" s="555" customFormat="1" ht="15" customHeight="1" x14ac:dyDescent="0.25"/>
    <row r="1245" s="555" customFormat="1" ht="15" customHeight="1" x14ac:dyDescent="0.25"/>
    <row r="1246" s="555" customFormat="1" ht="15" customHeight="1" x14ac:dyDescent="0.25"/>
    <row r="1247" s="555" customFormat="1" ht="15" customHeight="1" x14ac:dyDescent="0.25"/>
    <row r="1248" s="555" customFormat="1" ht="15" customHeight="1" x14ac:dyDescent="0.25"/>
    <row r="1249" s="555" customFormat="1" ht="15" customHeight="1" x14ac:dyDescent="0.25"/>
    <row r="1250" s="555" customFormat="1" ht="15" customHeight="1" x14ac:dyDescent="0.25"/>
    <row r="1251" s="555" customFormat="1" ht="15" customHeight="1" x14ac:dyDescent="0.25"/>
    <row r="1252" s="555" customFormat="1" ht="15" customHeight="1" x14ac:dyDescent="0.25"/>
    <row r="1253" s="555" customFormat="1" ht="15" customHeight="1" x14ac:dyDescent="0.25"/>
    <row r="1254" s="555" customFormat="1" ht="15" customHeight="1" x14ac:dyDescent="0.25"/>
    <row r="1255" s="555" customFormat="1" ht="15" customHeight="1" x14ac:dyDescent="0.25"/>
    <row r="1256" s="555" customFormat="1" ht="15" customHeight="1" x14ac:dyDescent="0.25"/>
    <row r="1257" s="555" customFormat="1" ht="15" customHeight="1" x14ac:dyDescent="0.25"/>
    <row r="1258" s="555" customFormat="1" ht="15" customHeight="1" x14ac:dyDescent="0.25"/>
    <row r="1259" s="555" customFormat="1" ht="15" customHeight="1" x14ac:dyDescent="0.25"/>
    <row r="1260" s="555" customFormat="1" ht="15" customHeight="1" x14ac:dyDescent="0.25"/>
    <row r="1261" s="555" customFormat="1" ht="15" customHeight="1" x14ac:dyDescent="0.25"/>
    <row r="1262" s="555" customFormat="1" ht="15" customHeight="1" x14ac:dyDescent="0.25"/>
    <row r="1263" s="555" customFormat="1" ht="15" customHeight="1" x14ac:dyDescent="0.25"/>
    <row r="1264" s="555" customFormat="1" ht="15" customHeight="1" x14ac:dyDescent="0.25"/>
    <row r="1265" s="555" customFormat="1" ht="15" customHeight="1" x14ac:dyDescent="0.25"/>
    <row r="1266" s="555" customFormat="1" ht="15" customHeight="1" x14ac:dyDescent="0.25"/>
    <row r="1267" s="555" customFormat="1" ht="15" customHeight="1" x14ac:dyDescent="0.25"/>
    <row r="1268" s="555" customFormat="1" ht="15" customHeight="1" x14ac:dyDescent="0.25"/>
    <row r="1269" s="555" customFormat="1" ht="15" customHeight="1" x14ac:dyDescent="0.25"/>
    <row r="1270" s="555" customFormat="1" ht="15" customHeight="1" x14ac:dyDescent="0.25"/>
    <row r="1271" s="555" customFormat="1" ht="15" customHeight="1" x14ac:dyDescent="0.25"/>
    <row r="1272" s="555" customFormat="1" ht="15" customHeight="1" x14ac:dyDescent="0.25"/>
    <row r="1273" s="555" customFormat="1" ht="15" customHeight="1" x14ac:dyDescent="0.25"/>
    <row r="1274" s="555" customFormat="1" ht="15" customHeight="1" x14ac:dyDescent="0.25"/>
    <row r="1275" s="555" customFormat="1" ht="15" customHeight="1" x14ac:dyDescent="0.25"/>
    <row r="1276" s="555" customFormat="1" ht="15" customHeight="1" x14ac:dyDescent="0.25"/>
    <row r="1277" s="555" customFormat="1" ht="15" customHeight="1" x14ac:dyDescent="0.25"/>
    <row r="1278" s="555" customFormat="1" ht="15" customHeight="1" x14ac:dyDescent="0.25"/>
    <row r="1279" s="555" customFormat="1" ht="15" customHeight="1" x14ac:dyDescent="0.25"/>
    <row r="1280" s="555" customFormat="1" ht="15" customHeight="1" x14ac:dyDescent="0.25"/>
    <row r="1281" s="555" customFormat="1" ht="15" customHeight="1" x14ac:dyDescent="0.25"/>
    <row r="1282" s="555" customFormat="1" ht="15" customHeight="1" x14ac:dyDescent="0.25"/>
    <row r="1283" s="555" customFormat="1" ht="15" customHeight="1" x14ac:dyDescent="0.25"/>
    <row r="1284" s="555" customFormat="1" ht="15" customHeight="1" x14ac:dyDescent="0.25"/>
    <row r="1285" s="555" customFormat="1" ht="15" customHeight="1" x14ac:dyDescent="0.25"/>
    <row r="1286" s="555" customFormat="1" ht="15" customHeight="1" x14ac:dyDescent="0.25"/>
    <row r="1287" s="555" customFormat="1" ht="15" customHeight="1" x14ac:dyDescent="0.25"/>
    <row r="1288" s="555" customFormat="1" ht="15" customHeight="1" x14ac:dyDescent="0.25"/>
    <row r="1289" s="555" customFormat="1" ht="15" customHeight="1" x14ac:dyDescent="0.25"/>
    <row r="1290" s="555" customFormat="1" ht="15" customHeight="1" x14ac:dyDescent="0.25"/>
    <row r="1291" s="555" customFormat="1" ht="15" customHeight="1" x14ac:dyDescent="0.25"/>
    <row r="1292" s="555" customFormat="1" ht="15" customHeight="1" x14ac:dyDescent="0.25"/>
    <row r="1293" s="555" customFormat="1" ht="15" customHeight="1" x14ac:dyDescent="0.25"/>
    <row r="1294" s="555" customFormat="1" ht="15" customHeight="1" x14ac:dyDescent="0.25"/>
    <row r="1295" s="555" customFormat="1" ht="15" customHeight="1" x14ac:dyDescent="0.25"/>
    <row r="1296" s="555" customFormat="1" ht="15" customHeight="1" x14ac:dyDescent="0.25"/>
    <row r="1297" s="555" customFormat="1" ht="15" customHeight="1" x14ac:dyDescent="0.25"/>
    <row r="1298" s="555" customFormat="1" ht="15" customHeight="1" x14ac:dyDescent="0.25"/>
    <row r="1299" s="555" customFormat="1" ht="15" customHeight="1" x14ac:dyDescent="0.25"/>
    <row r="1300" s="555" customFormat="1" ht="15" customHeight="1" x14ac:dyDescent="0.25"/>
    <row r="1301" s="555" customFormat="1" ht="15" customHeight="1" x14ac:dyDescent="0.25"/>
    <row r="1302" s="555" customFormat="1" ht="15" customHeight="1" x14ac:dyDescent="0.25"/>
    <row r="1303" s="555" customFormat="1" ht="15" customHeight="1" x14ac:dyDescent="0.25"/>
    <row r="1304" s="555" customFormat="1" ht="15" customHeight="1" x14ac:dyDescent="0.25"/>
    <row r="1305" s="555" customFormat="1" ht="15" customHeight="1" x14ac:dyDescent="0.25"/>
    <row r="1306" s="555" customFormat="1" ht="15" customHeight="1" x14ac:dyDescent="0.25"/>
    <row r="1307" s="555" customFormat="1" ht="15" customHeight="1" x14ac:dyDescent="0.25"/>
    <row r="1308" s="555" customFormat="1" ht="15" customHeight="1" x14ac:dyDescent="0.25"/>
    <row r="1309" s="555" customFormat="1" ht="15" customHeight="1" x14ac:dyDescent="0.25"/>
    <row r="1310" s="555" customFormat="1" ht="15" customHeight="1" x14ac:dyDescent="0.25"/>
    <row r="1311" s="555" customFormat="1" ht="15" customHeight="1" x14ac:dyDescent="0.25"/>
    <row r="1312" s="555" customFormat="1" ht="15" customHeight="1" x14ac:dyDescent="0.25"/>
    <row r="1313" s="555" customFormat="1" ht="15" customHeight="1" x14ac:dyDescent="0.25"/>
    <row r="1314" s="555" customFormat="1" ht="15" customHeight="1" x14ac:dyDescent="0.25"/>
    <row r="1315" s="555" customFormat="1" ht="15" customHeight="1" x14ac:dyDescent="0.25"/>
    <row r="1316" s="555" customFormat="1" ht="15" customHeight="1" x14ac:dyDescent="0.25"/>
    <row r="1317" s="555" customFormat="1" ht="15" customHeight="1" x14ac:dyDescent="0.25"/>
    <row r="1318" s="555" customFormat="1" ht="15" customHeight="1" x14ac:dyDescent="0.25"/>
    <row r="1319" s="555" customFormat="1" ht="15" customHeight="1" x14ac:dyDescent="0.25"/>
    <row r="1320" s="555" customFormat="1" ht="15" customHeight="1" x14ac:dyDescent="0.25"/>
    <row r="1321" s="555" customFormat="1" ht="15" customHeight="1" x14ac:dyDescent="0.25"/>
    <row r="1322" s="555" customFormat="1" ht="15" customHeight="1" x14ac:dyDescent="0.25"/>
    <row r="1323" s="555" customFormat="1" ht="15" customHeight="1" x14ac:dyDescent="0.25"/>
    <row r="1324" s="555" customFormat="1" ht="15" customHeight="1" x14ac:dyDescent="0.25"/>
    <row r="1325" s="555" customFormat="1" ht="15" customHeight="1" x14ac:dyDescent="0.25"/>
    <row r="1326" s="555" customFormat="1" ht="15" customHeight="1" x14ac:dyDescent="0.25"/>
    <row r="1327" s="555" customFormat="1" ht="15" customHeight="1" x14ac:dyDescent="0.25"/>
    <row r="1328" s="555" customFormat="1" ht="15" customHeight="1" x14ac:dyDescent="0.25"/>
    <row r="1329" s="555" customFormat="1" ht="15" customHeight="1" x14ac:dyDescent="0.25"/>
    <row r="1330" s="555" customFormat="1" ht="15" customHeight="1" x14ac:dyDescent="0.25"/>
    <row r="1331" s="555" customFormat="1" ht="15" customHeight="1" x14ac:dyDescent="0.25"/>
    <row r="1332" s="555" customFormat="1" ht="15" customHeight="1" x14ac:dyDescent="0.25"/>
    <row r="1333" s="555" customFormat="1" ht="15" customHeight="1" x14ac:dyDescent="0.25"/>
    <row r="1334" s="555" customFormat="1" ht="15" customHeight="1" x14ac:dyDescent="0.25"/>
    <row r="1335" s="555" customFormat="1" ht="15" customHeight="1" x14ac:dyDescent="0.25"/>
    <row r="1336" s="555" customFormat="1" ht="15" customHeight="1" x14ac:dyDescent="0.25"/>
    <row r="1337" s="555" customFormat="1" ht="15" customHeight="1" x14ac:dyDescent="0.25"/>
    <row r="1338" s="555" customFormat="1" ht="15" customHeight="1" x14ac:dyDescent="0.25"/>
    <row r="1339" s="555" customFormat="1" ht="15" customHeight="1" x14ac:dyDescent="0.25"/>
    <row r="1340" s="555" customFormat="1" ht="15" customHeight="1" x14ac:dyDescent="0.25"/>
    <row r="1341" s="555" customFormat="1" ht="15" customHeight="1" x14ac:dyDescent="0.25"/>
    <row r="1342" s="555" customFormat="1" ht="15" customHeight="1" x14ac:dyDescent="0.25"/>
    <row r="1343" s="555" customFormat="1" ht="15" customHeight="1" x14ac:dyDescent="0.25"/>
    <row r="1344" s="555" customFormat="1" ht="15" customHeight="1" x14ac:dyDescent="0.25"/>
    <row r="1345" s="555" customFormat="1" ht="15" customHeight="1" x14ac:dyDescent="0.25"/>
    <row r="1346" s="555" customFormat="1" ht="15" customHeight="1" x14ac:dyDescent="0.25"/>
    <row r="1347" s="555" customFormat="1" ht="15" customHeight="1" x14ac:dyDescent="0.25"/>
    <row r="1348" s="555" customFormat="1" ht="15" customHeight="1" x14ac:dyDescent="0.25"/>
    <row r="1349" s="555" customFormat="1" ht="15" customHeight="1" x14ac:dyDescent="0.25"/>
    <row r="1350" s="555" customFormat="1" ht="15" customHeight="1" x14ac:dyDescent="0.25"/>
    <row r="1351" s="555" customFormat="1" ht="15" customHeight="1" x14ac:dyDescent="0.25"/>
    <row r="1352" s="555" customFormat="1" ht="15" customHeight="1" x14ac:dyDescent="0.25"/>
    <row r="1353" s="555" customFormat="1" ht="15" customHeight="1" x14ac:dyDescent="0.25"/>
    <row r="1354" s="555" customFormat="1" ht="15" customHeight="1" x14ac:dyDescent="0.25"/>
    <row r="1355" s="555" customFormat="1" ht="15" customHeight="1" x14ac:dyDescent="0.25"/>
    <row r="1356" s="555" customFormat="1" ht="15" customHeight="1" x14ac:dyDescent="0.25"/>
    <row r="1357" s="555" customFormat="1" ht="15" customHeight="1" x14ac:dyDescent="0.25"/>
    <row r="1358" s="555" customFormat="1" ht="15" customHeight="1" x14ac:dyDescent="0.25"/>
    <row r="1359" s="555" customFormat="1" ht="15" customHeight="1" x14ac:dyDescent="0.25"/>
    <row r="1360" s="555" customFormat="1" ht="15" customHeight="1" x14ac:dyDescent="0.25"/>
    <row r="1361" s="555" customFormat="1" ht="15" customHeight="1" x14ac:dyDescent="0.25"/>
    <row r="1362" s="555" customFormat="1" ht="15" customHeight="1" x14ac:dyDescent="0.25"/>
    <row r="1363" s="555" customFormat="1" ht="15" customHeight="1" x14ac:dyDescent="0.25"/>
    <row r="1364" s="555" customFormat="1" ht="15" customHeight="1" x14ac:dyDescent="0.25"/>
    <row r="1365" s="555" customFormat="1" ht="15" customHeight="1" x14ac:dyDescent="0.25"/>
    <row r="1366" s="555" customFormat="1" ht="15" customHeight="1" x14ac:dyDescent="0.25"/>
    <row r="1367" s="555" customFormat="1" ht="15" customHeight="1" x14ac:dyDescent="0.25"/>
    <row r="1368" s="555" customFormat="1" ht="15" customHeight="1" x14ac:dyDescent="0.25"/>
    <row r="1369" s="555" customFormat="1" ht="15" customHeight="1" x14ac:dyDescent="0.25"/>
    <row r="1370" s="555" customFormat="1" ht="15" customHeight="1" x14ac:dyDescent="0.25"/>
    <row r="1371" s="555" customFormat="1" ht="15" customHeight="1" x14ac:dyDescent="0.25"/>
    <row r="1372" s="555" customFormat="1" ht="15" customHeight="1" x14ac:dyDescent="0.25"/>
    <row r="1373" s="555" customFormat="1" ht="15" customHeight="1" x14ac:dyDescent="0.25"/>
    <row r="1374" s="555" customFormat="1" ht="15" customHeight="1" x14ac:dyDescent="0.25"/>
    <row r="1375" s="555" customFormat="1" ht="15" customHeight="1" x14ac:dyDescent="0.25"/>
    <row r="1376" s="555" customFormat="1" ht="15" customHeight="1" x14ac:dyDescent="0.25"/>
    <row r="1377" s="555" customFormat="1" ht="15" customHeight="1" x14ac:dyDescent="0.25"/>
    <row r="1378" s="555" customFormat="1" ht="15" customHeight="1" x14ac:dyDescent="0.25"/>
    <row r="1379" s="555" customFormat="1" ht="15" customHeight="1" x14ac:dyDescent="0.25"/>
    <row r="1380" s="555" customFormat="1" ht="15" customHeight="1" x14ac:dyDescent="0.25"/>
    <row r="1381" s="555" customFormat="1" ht="15" customHeight="1" x14ac:dyDescent="0.25"/>
    <row r="1382" s="555" customFormat="1" ht="15" customHeight="1" x14ac:dyDescent="0.25"/>
    <row r="1383" s="555" customFormat="1" ht="15" customHeight="1" x14ac:dyDescent="0.25"/>
    <row r="1384" s="555" customFormat="1" ht="15" customHeight="1" x14ac:dyDescent="0.25"/>
    <row r="1385" s="555" customFormat="1" ht="15" customHeight="1" x14ac:dyDescent="0.25"/>
    <row r="1386" s="555" customFormat="1" ht="15" customHeight="1" x14ac:dyDescent="0.25"/>
    <row r="1387" s="555" customFormat="1" ht="15" customHeight="1" x14ac:dyDescent="0.25"/>
    <row r="1388" s="555" customFormat="1" ht="15" customHeight="1" x14ac:dyDescent="0.25"/>
    <row r="1389" s="555" customFormat="1" ht="15" customHeight="1" x14ac:dyDescent="0.25"/>
    <row r="1390" s="555" customFormat="1" ht="15" customHeight="1" x14ac:dyDescent="0.25"/>
    <row r="1391" s="555" customFormat="1" ht="15" customHeight="1" x14ac:dyDescent="0.25"/>
    <row r="1392" s="555" customFormat="1" ht="15" customHeight="1" x14ac:dyDescent="0.25"/>
    <row r="1393" s="555" customFormat="1" ht="15" customHeight="1" x14ac:dyDescent="0.25"/>
    <row r="1394" s="555" customFormat="1" ht="15" customHeight="1" x14ac:dyDescent="0.25"/>
    <row r="1395" s="555" customFormat="1" ht="15" customHeight="1" x14ac:dyDescent="0.25"/>
    <row r="1396" s="555" customFormat="1" ht="15" customHeight="1" x14ac:dyDescent="0.25"/>
    <row r="1397" s="555" customFormat="1" ht="15" customHeight="1" x14ac:dyDescent="0.25"/>
    <row r="1398" s="555" customFormat="1" ht="15" customHeight="1" x14ac:dyDescent="0.25"/>
    <row r="1399" s="555" customFormat="1" ht="15" customHeight="1" x14ac:dyDescent="0.25"/>
    <row r="1400" s="555" customFormat="1" ht="15" customHeight="1" x14ac:dyDescent="0.25"/>
    <row r="1401" s="555" customFormat="1" ht="15" customHeight="1" x14ac:dyDescent="0.25"/>
    <row r="1402" s="555" customFormat="1" ht="15" customHeight="1" x14ac:dyDescent="0.25"/>
    <row r="1403" s="555" customFormat="1" ht="15" customHeight="1" x14ac:dyDescent="0.25"/>
    <row r="1404" s="555" customFormat="1" ht="15" customHeight="1" x14ac:dyDescent="0.25"/>
    <row r="1405" s="555" customFormat="1" ht="15" customHeight="1" x14ac:dyDescent="0.25"/>
    <row r="1406" s="555" customFormat="1" ht="15" customHeight="1" x14ac:dyDescent="0.25"/>
    <row r="1407" s="555" customFormat="1" ht="15" customHeight="1" x14ac:dyDescent="0.25"/>
    <row r="1408" s="555" customFormat="1" ht="15" customHeight="1" x14ac:dyDescent="0.25"/>
    <row r="1409" s="555" customFormat="1" ht="15" customHeight="1" x14ac:dyDescent="0.25"/>
    <row r="1410" s="555" customFormat="1" ht="15" customHeight="1" x14ac:dyDescent="0.25"/>
    <row r="1411" s="555" customFormat="1" ht="15" customHeight="1" x14ac:dyDescent="0.25"/>
    <row r="1412" s="555" customFormat="1" ht="15" customHeight="1" x14ac:dyDescent="0.25"/>
    <row r="1413" s="555" customFormat="1" ht="15" customHeight="1" x14ac:dyDescent="0.25"/>
    <row r="1414" s="555" customFormat="1" ht="15" customHeight="1" x14ac:dyDescent="0.25"/>
    <row r="1415" s="555" customFormat="1" ht="15" customHeight="1" x14ac:dyDescent="0.25"/>
    <row r="1416" s="555" customFormat="1" ht="15" customHeight="1" x14ac:dyDescent="0.25"/>
    <row r="1417" s="555" customFormat="1" ht="15" customHeight="1" x14ac:dyDescent="0.25"/>
    <row r="1418" s="555" customFormat="1" ht="15" customHeight="1" x14ac:dyDescent="0.25"/>
    <row r="1419" s="555" customFormat="1" ht="15" customHeight="1" x14ac:dyDescent="0.25"/>
    <row r="1420" s="555" customFormat="1" ht="15" customHeight="1" x14ac:dyDescent="0.25"/>
    <row r="1421" s="555" customFormat="1" ht="15" customHeight="1" x14ac:dyDescent="0.25"/>
    <row r="1422" s="555" customFormat="1" ht="15" customHeight="1" x14ac:dyDescent="0.25"/>
    <row r="1423" s="555" customFormat="1" ht="15" customHeight="1" x14ac:dyDescent="0.25"/>
    <row r="1424" s="555" customFormat="1" ht="15" customHeight="1" x14ac:dyDescent="0.25"/>
    <row r="1425" s="555" customFormat="1" ht="15" customHeight="1" x14ac:dyDescent="0.25"/>
    <row r="1426" s="555" customFormat="1" ht="15" customHeight="1" x14ac:dyDescent="0.25"/>
    <row r="1427" s="555" customFormat="1" ht="15" customHeight="1" x14ac:dyDescent="0.25"/>
    <row r="1428" s="555" customFormat="1" ht="15" customHeight="1" x14ac:dyDescent="0.25"/>
    <row r="1429" s="555" customFormat="1" ht="15" customHeight="1" x14ac:dyDescent="0.25"/>
    <row r="1430" s="555" customFormat="1" ht="15" customHeight="1" x14ac:dyDescent="0.25"/>
    <row r="1431" s="555" customFormat="1" ht="15" customHeight="1" x14ac:dyDescent="0.25"/>
    <row r="1432" s="555" customFormat="1" ht="15" customHeight="1" x14ac:dyDescent="0.25"/>
    <row r="1433" s="555" customFormat="1" ht="15" customHeight="1" x14ac:dyDescent="0.25"/>
    <row r="1434" s="555" customFormat="1" ht="15" customHeight="1" x14ac:dyDescent="0.25"/>
    <row r="1435" s="555" customFormat="1" ht="15" customHeight="1" x14ac:dyDescent="0.25"/>
    <row r="1436" s="555" customFormat="1" ht="15" customHeight="1" x14ac:dyDescent="0.25"/>
    <row r="1437" s="555" customFormat="1" ht="15" customHeight="1" x14ac:dyDescent="0.25"/>
    <row r="1438" s="555" customFormat="1" ht="15" customHeight="1" x14ac:dyDescent="0.25"/>
    <row r="1439" s="555" customFormat="1" ht="15" customHeight="1" x14ac:dyDescent="0.25"/>
    <row r="1440" s="555" customFormat="1" ht="15" customHeight="1" x14ac:dyDescent="0.25"/>
    <row r="1441" s="555" customFormat="1" ht="15" customHeight="1" x14ac:dyDescent="0.25"/>
    <row r="1442" s="555" customFormat="1" ht="15" customHeight="1" x14ac:dyDescent="0.25"/>
    <row r="1443" s="555" customFormat="1" ht="15" customHeight="1" x14ac:dyDescent="0.25"/>
    <row r="1444" s="555" customFormat="1" ht="15" customHeight="1" x14ac:dyDescent="0.25"/>
    <row r="1445" s="555" customFormat="1" ht="15" customHeight="1" x14ac:dyDescent="0.25"/>
    <row r="1446" s="555" customFormat="1" ht="15" customHeight="1" x14ac:dyDescent="0.25"/>
    <row r="1447" s="555" customFormat="1" ht="15" customHeight="1" x14ac:dyDescent="0.25"/>
    <row r="1448" s="555" customFormat="1" ht="15" customHeight="1" x14ac:dyDescent="0.25"/>
    <row r="1449" s="555" customFormat="1" ht="15" customHeight="1" x14ac:dyDescent="0.25"/>
    <row r="1450" s="555" customFormat="1" ht="15" customHeight="1" x14ac:dyDescent="0.25"/>
    <row r="1451" s="555" customFormat="1" ht="15" customHeight="1" x14ac:dyDescent="0.25"/>
    <row r="1452" s="555" customFormat="1" ht="15" customHeight="1" x14ac:dyDescent="0.25"/>
    <row r="1453" s="555" customFormat="1" ht="15" customHeight="1" x14ac:dyDescent="0.25"/>
    <row r="1454" s="555" customFormat="1" ht="15" customHeight="1" x14ac:dyDescent="0.25"/>
    <row r="1455" s="555" customFormat="1" ht="15" customHeight="1" x14ac:dyDescent="0.25"/>
    <row r="1456" s="555" customFormat="1" ht="15" customHeight="1" x14ac:dyDescent="0.25"/>
    <row r="1457" s="555" customFormat="1" ht="15" customHeight="1" x14ac:dyDescent="0.25"/>
    <row r="1458" s="555" customFormat="1" ht="15" customHeight="1" x14ac:dyDescent="0.25"/>
    <row r="1459" s="555" customFormat="1" ht="15" customHeight="1" x14ac:dyDescent="0.25"/>
    <row r="1460" s="555" customFormat="1" ht="15" customHeight="1" x14ac:dyDescent="0.25"/>
    <row r="1461" s="555" customFormat="1" ht="15" customHeight="1" x14ac:dyDescent="0.25"/>
    <row r="1462" s="555" customFormat="1" ht="15" customHeight="1" x14ac:dyDescent="0.25"/>
    <row r="1463" s="555" customFormat="1" ht="15" customHeight="1" x14ac:dyDescent="0.25"/>
    <row r="1464" s="555" customFormat="1" ht="15" customHeight="1" x14ac:dyDescent="0.25"/>
    <row r="1465" s="555" customFormat="1" ht="15" customHeight="1" x14ac:dyDescent="0.25"/>
    <row r="1466" s="555" customFormat="1" ht="15" customHeight="1" x14ac:dyDescent="0.25"/>
    <row r="1467" s="555" customFormat="1" ht="15" customHeight="1" x14ac:dyDescent="0.25"/>
    <row r="1468" s="555" customFormat="1" ht="15" customHeight="1" x14ac:dyDescent="0.25"/>
    <row r="1469" s="555" customFormat="1" ht="15" customHeight="1" x14ac:dyDescent="0.25"/>
    <row r="1470" s="555" customFormat="1" ht="15" customHeight="1" x14ac:dyDescent="0.25"/>
    <row r="1471" s="555" customFormat="1" ht="15" customHeight="1" x14ac:dyDescent="0.25"/>
    <row r="1472" s="555" customFormat="1" ht="15" customHeight="1" x14ac:dyDescent="0.25"/>
    <row r="1473" s="555" customFormat="1" ht="15" customHeight="1" x14ac:dyDescent="0.25"/>
    <row r="1474" s="555" customFormat="1" ht="15" customHeight="1" x14ac:dyDescent="0.25"/>
    <row r="1475" s="555" customFormat="1" ht="15" customHeight="1" x14ac:dyDescent="0.25"/>
    <row r="1476" s="555" customFormat="1" ht="15" customHeight="1" x14ac:dyDescent="0.25"/>
    <row r="1477" s="555" customFormat="1" ht="15" customHeight="1" x14ac:dyDescent="0.25"/>
    <row r="1478" s="555" customFormat="1" ht="15" customHeight="1" x14ac:dyDescent="0.25"/>
    <row r="1479" s="555" customFormat="1" ht="15" customHeight="1" x14ac:dyDescent="0.25"/>
    <row r="1480" s="555" customFormat="1" ht="15" customHeight="1" x14ac:dyDescent="0.25"/>
    <row r="1481" s="555" customFormat="1" ht="15" customHeight="1" x14ac:dyDescent="0.25"/>
    <row r="1482" s="555" customFormat="1" ht="15" customHeight="1" x14ac:dyDescent="0.25"/>
    <row r="1483" s="555" customFormat="1" ht="15" customHeight="1" x14ac:dyDescent="0.25"/>
    <row r="1484" s="555" customFormat="1" ht="15" customHeight="1" x14ac:dyDescent="0.25"/>
    <row r="1485" s="555" customFormat="1" ht="15" customHeight="1" x14ac:dyDescent="0.25"/>
    <row r="1486" s="555" customFormat="1" ht="15" customHeight="1" x14ac:dyDescent="0.25"/>
    <row r="1487" s="555" customFormat="1" ht="15" customHeight="1" x14ac:dyDescent="0.25"/>
    <row r="1488" s="555" customFormat="1" ht="15" customHeight="1" x14ac:dyDescent="0.25"/>
    <row r="1489" s="555" customFormat="1" ht="15" customHeight="1" x14ac:dyDescent="0.25"/>
    <row r="1490" s="555" customFormat="1" ht="15" customHeight="1" x14ac:dyDescent="0.25"/>
    <row r="1491" s="555" customFormat="1" ht="15" customHeight="1" x14ac:dyDescent="0.25"/>
    <row r="1492" s="555" customFormat="1" ht="15" customHeight="1" x14ac:dyDescent="0.25"/>
    <row r="1493" s="555" customFormat="1" ht="15" customHeight="1" x14ac:dyDescent="0.25"/>
    <row r="1494" s="555" customFormat="1" ht="15" customHeight="1" x14ac:dyDescent="0.25"/>
    <row r="1495" s="555" customFormat="1" ht="15" customHeight="1" x14ac:dyDescent="0.25"/>
    <row r="1496" s="555" customFormat="1" ht="15" customHeight="1" x14ac:dyDescent="0.25"/>
    <row r="1497" s="555" customFormat="1" ht="15" customHeight="1" x14ac:dyDescent="0.25"/>
    <row r="1498" s="555" customFormat="1" ht="15" customHeight="1" x14ac:dyDescent="0.25"/>
    <row r="1499" s="555" customFormat="1" ht="15" customHeight="1" x14ac:dyDescent="0.25"/>
    <row r="1500" s="555" customFormat="1" ht="15" customHeight="1" x14ac:dyDescent="0.25"/>
    <row r="1501" s="555" customFormat="1" ht="15" customHeight="1" x14ac:dyDescent="0.25"/>
    <row r="1502" s="555" customFormat="1" ht="15" customHeight="1" x14ac:dyDescent="0.25"/>
    <row r="1503" s="555" customFormat="1" ht="15" customHeight="1" x14ac:dyDescent="0.25"/>
    <row r="1504" s="555" customFormat="1" ht="15" customHeight="1" x14ac:dyDescent="0.25"/>
    <row r="1505" s="555" customFormat="1" ht="15" customHeight="1" x14ac:dyDescent="0.25"/>
    <row r="1506" s="555" customFormat="1" ht="15" customHeight="1" x14ac:dyDescent="0.25"/>
    <row r="1507" s="555" customFormat="1" ht="15" customHeight="1" x14ac:dyDescent="0.25"/>
    <row r="1508" s="555" customFormat="1" ht="15" customHeight="1" x14ac:dyDescent="0.25"/>
    <row r="1509" s="555" customFormat="1" ht="15" customHeight="1" x14ac:dyDescent="0.25"/>
    <row r="1510" s="555" customFormat="1" ht="15" customHeight="1" x14ac:dyDescent="0.25"/>
    <row r="1511" s="555" customFormat="1" ht="15" customHeight="1" x14ac:dyDescent="0.25"/>
    <row r="1512" s="555" customFormat="1" ht="15" customHeight="1" x14ac:dyDescent="0.25"/>
    <row r="1513" s="555" customFormat="1" ht="15" customHeight="1" x14ac:dyDescent="0.25"/>
    <row r="1514" s="555" customFormat="1" ht="15" customHeight="1" x14ac:dyDescent="0.25"/>
    <row r="1515" s="555" customFormat="1" ht="15" customHeight="1" x14ac:dyDescent="0.25"/>
    <row r="1516" s="555" customFormat="1" ht="15" customHeight="1" x14ac:dyDescent="0.25"/>
    <row r="1517" s="555" customFormat="1" ht="15" customHeight="1" x14ac:dyDescent="0.25"/>
    <row r="1518" s="555" customFormat="1" ht="15" customHeight="1" x14ac:dyDescent="0.25"/>
    <row r="1519" s="555" customFormat="1" ht="15" customHeight="1" x14ac:dyDescent="0.25"/>
    <row r="1520" s="555" customFormat="1" ht="15" customHeight="1" x14ac:dyDescent="0.25"/>
    <row r="1521" s="555" customFormat="1" ht="15" customHeight="1" x14ac:dyDescent="0.25"/>
    <row r="1522" s="555" customFormat="1" ht="15" customHeight="1" x14ac:dyDescent="0.25"/>
    <row r="1523" s="555" customFormat="1" ht="15" customHeight="1" x14ac:dyDescent="0.25"/>
    <row r="1524" s="555" customFormat="1" ht="15" customHeight="1" x14ac:dyDescent="0.25"/>
    <row r="1525" s="555" customFormat="1" ht="15" customHeight="1" x14ac:dyDescent="0.25"/>
    <row r="1526" s="555" customFormat="1" ht="15" customHeight="1" x14ac:dyDescent="0.25"/>
    <row r="1527" s="555" customFormat="1" ht="15" customHeight="1" x14ac:dyDescent="0.25"/>
    <row r="1528" s="555" customFormat="1" ht="15" customHeight="1" x14ac:dyDescent="0.25"/>
    <row r="1529" s="555" customFormat="1" ht="15" customHeight="1" x14ac:dyDescent="0.25"/>
    <row r="1530" s="555" customFormat="1" ht="15" customHeight="1" x14ac:dyDescent="0.25"/>
    <row r="1531" s="555" customFormat="1" ht="15" customHeight="1" x14ac:dyDescent="0.25"/>
    <row r="1532" s="555" customFormat="1" ht="15" customHeight="1" x14ac:dyDescent="0.25"/>
    <row r="1533" s="555" customFormat="1" ht="15" customHeight="1" x14ac:dyDescent="0.25"/>
    <row r="1534" s="555" customFormat="1" ht="15" customHeight="1" x14ac:dyDescent="0.25"/>
    <row r="1535" s="555" customFormat="1" ht="15" customHeight="1" x14ac:dyDescent="0.25"/>
    <row r="1536" s="555" customFormat="1" ht="15" customHeight="1" x14ac:dyDescent="0.25"/>
    <row r="1537" s="555" customFormat="1" ht="15" customHeight="1" x14ac:dyDescent="0.25"/>
    <row r="1538" s="555" customFormat="1" ht="15" customHeight="1" x14ac:dyDescent="0.25"/>
    <row r="1539" s="555" customFormat="1" ht="15" customHeight="1" x14ac:dyDescent="0.25"/>
    <row r="1540" s="555" customFormat="1" ht="15" customHeight="1" x14ac:dyDescent="0.25"/>
    <row r="1541" s="555" customFormat="1" ht="15" customHeight="1" x14ac:dyDescent="0.25"/>
    <row r="1542" s="555" customFormat="1" ht="15" customHeight="1" x14ac:dyDescent="0.25"/>
    <row r="1543" s="555" customFormat="1" ht="15" customHeight="1" x14ac:dyDescent="0.25"/>
    <row r="1544" s="555" customFormat="1" ht="15" customHeight="1" x14ac:dyDescent="0.25"/>
    <row r="1545" s="555" customFormat="1" ht="15" customHeight="1" x14ac:dyDescent="0.25"/>
    <row r="1546" s="555" customFormat="1" ht="15" customHeight="1" x14ac:dyDescent="0.25"/>
    <row r="1547" s="555" customFormat="1" ht="15" customHeight="1" x14ac:dyDescent="0.25"/>
    <row r="1548" s="555" customFormat="1" ht="15" customHeight="1" x14ac:dyDescent="0.25"/>
    <row r="1549" s="555" customFormat="1" ht="15" customHeight="1" x14ac:dyDescent="0.25"/>
    <row r="1550" s="555" customFormat="1" ht="15" customHeight="1" x14ac:dyDescent="0.25"/>
    <row r="1551" s="555" customFormat="1" ht="15" customHeight="1" x14ac:dyDescent="0.25"/>
    <row r="1552" s="555" customFormat="1" ht="15" customHeight="1" x14ac:dyDescent="0.25"/>
    <row r="1553" s="555" customFormat="1" ht="15" customHeight="1" x14ac:dyDescent="0.25"/>
    <row r="1554" s="555" customFormat="1" ht="15" customHeight="1" x14ac:dyDescent="0.25"/>
    <row r="1555" s="555" customFormat="1" ht="15" customHeight="1" x14ac:dyDescent="0.25"/>
    <row r="1556" s="555" customFormat="1" ht="15" customHeight="1" x14ac:dyDescent="0.25"/>
    <row r="1557" s="555" customFormat="1" ht="15" customHeight="1" x14ac:dyDescent="0.25"/>
    <row r="1558" s="555" customFormat="1" ht="15" customHeight="1" x14ac:dyDescent="0.25"/>
    <row r="1559" s="555" customFormat="1" ht="15" customHeight="1" x14ac:dyDescent="0.25"/>
    <row r="1560" s="555" customFormat="1" ht="15" customHeight="1" x14ac:dyDescent="0.25"/>
    <row r="1561" s="555" customFormat="1" ht="15" customHeight="1" x14ac:dyDescent="0.25"/>
    <row r="1562" s="555" customFormat="1" ht="15" customHeight="1" x14ac:dyDescent="0.25"/>
    <row r="1563" s="555" customFormat="1" ht="15" customHeight="1" x14ac:dyDescent="0.25"/>
    <row r="1564" s="555" customFormat="1" ht="15" customHeight="1" x14ac:dyDescent="0.25"/>
    <row r="1565" s="555" customFormat="1" ht="15" customHeight="1" x14ac:dyDescent="0.25"/>
    <row r="1566" s="555" customFormat="1" ht="15" customHeight="1" x14ac:dyDescent="0.25"/>
    <row r="1567" s="555" customFormat="1" ht="15" customHeight="1" x14ac:dyDescent="0.25"/>
    <row r="1568" s="555" customFormat="1" ht="15" customHeight="1" x14ac:dyDescent="0.25"/>
    <row r="1569" s="555" customFormat="1" ht="15" customHeight="1" x14ac:dyDescent="0.25"/>
    <row r="1570" s="555" customFormat="1" ht="15" customHeight="1" x14ac:dyDescent="0.25"/>
    <row r="1571" s="555" customFormat="1" ht="15" customHeight="1" x14ac:dyDescent="0.25"/>
    <row r="1572" s="555" customFormat="1" ht="15" customHeight="1" x14ac:dyDescent="0.25"/>
    <row r="1573" s="555" customFormat="1" ht="15" customHeight="1" x14ac:dyDescent="0.25"/>
    <row r="1574" s="555" customFormat="1" ht="15" customHeight="1" x14ac:dyDescent="0.25"/>
    <row r="1575" s="555" customFormat="1" ht="15" customHeight="1" x14ac:dyDescent="0.25"/>
    <row r="1576" s="555" customFormat="1" ht="15" customHeight="1" x14ac:dyDescent="0.25"/>
    <row r="1577" s="555" customFormat="1" ht="15" customHeight="1" x14ac:dyDescent="0.25"/>
    <row r="1578" s="555" customFormat="1" ht="15" customHeight="1" x14ac:dyDescent="0.25"/>
    <row r="1579" s="555" customFormat="1" ht="15" customHeight="1" x14ac:dyDescent="0.25"/>
    <row r="1580" s="555" customFormat="1" ht="15" customHeight="1" x14ac:dyDescent="0.25"/>
    <row r="1581" s="555" customFormat="1" ht="15" customHeight="1" x14ac:dyDescent="0.25"/>
    <row r="1582" s="555" customFormat="1" ht="15" customHeight="1" x14ac:dyDescent="0.25"/>
    <row r="1583" s="555" customFormat="1" ht="15" customHeight="1" x14ac:dyDescent="0.25"/>
    <row r="1584" s="555" customFormat="1" ht="15" customHeight="1" x14ac:dyDescent="0.25"/>
    <row r="1585" s="555" customFormat="1" ht="15" customHeight="1" x14ac:dyDescent="0.25"/>
    <row r="1586" s="555" customFormat="1" ht="15" customHeight="1" x14ac:dyDescent="0.25"/>
    <row r="1587" s="555" customFormat="1" ht="15" customHeight="1" x14ac:dyDescent="0.25"/>
    <row r="1588" s="555" customFormat="1" ht="15" customHeight="1" x14ac:dyDescent="0.25"/>
    <row r="1589" s="555" customFormat="1" ht="15" customHeight="1" x14ac:dyDescent="0.25"/>
    <row r="1590" s="555" customFormat="1" ht="15" customHeight="1" x14ac:dyDescent="0.25"/>
    <row r="1591" s="555" customFormat="1" ht="15" customHeight="1" x14ac:dyDescent="0.25"/>
    <row r="1592" s="555" customFormat="1" ht="15" customHeight="1" x14ac:dyDescent="0.25"/>
    <row r="1593" s="555" customFormat="1" ht="15" customHeight="1" x14ac:dyDescent="0.25"/>
    <row r="1594" s="555" customFormat="1" ht="15" customHeight="1" x14ac:dyDescent="0.25"/>
    <row r="1595" s="555" customFormat="1" ht="15" customHeight="1" x14ac:dyDescent="0.25"/>
    <row r="1596" s="555" customFormat="1" ht="15" customHeight="1" x14ac:dyDescent="0.25"/>
    <row r="1597" s="555" customFormat="1" ht="15" customHeight="1" x14ac:dyDescent="0.25"/>
    <row r="1598" s="555" customFormat="1" ht="15" customHeight="1" x14ac:dyDescent="0.25"/>
    <row r="1599" s="555" customFormat="1" ht="15" customHeight="1" x14ac:dyDescent="0.25"/>
    <row r="1600" s="555" customFormat="1" ht="15" customHeight="1" x14ac:dyDescent="0.25"/>
    <row r="1601" s="555" customFormat="1" ht="15" customHeight="1" x14ac:dyDescent="0.25"/>
    <row r="1602" s="555" customFormat="1" ht="15" customHeight="1" x14ac:dyDescent="0.25"/>
    <row r="1603" s="555" customFormat="1" ht="15" customHeight="1" x14ac:dyDescent="0.25"/>
    <row r="1604" s="555" customFormat="1" ht="15" customHeight="1" x14ac:dyDescent="0.25"/>
    <row r="1605" s="555" customFormat="1" ht="15" customHeight="1" x14ac:dyDescent="0.25"/>
    <row r="1606" s="555" customFormat="1" ht="15" customHeight="1" x14ac:dyDescent="0.25"/>
    <row r="1607" s="555" customFormat="1" ht="15" customHeight="1" x14ac:dyDescent="0.25"/>
    <row r="1608" s="555" customFormat="1" ht="15" customHeight="1" x14ac:dyDescent="0.25"/>
    <row r="1609" s="555" customFormat="1" ht="15" customHeight="1" x14ac:dyDescent="0.25"/>
    <row r="1610" s="555" customFormat="1" ht="15" customHeight="1" x14ac:dyDescent="0.25"/>
    <row r="1611" s="555" customFormat="1" ht="15" customHeight="1" x14ac:dyDescent="0.25"/>
    <row r="1612" s="555" customFormat="1" ht="15" customHeight="1" x14ac:dyDescent="0.25"/>
    <row r="1613" s="555" customFormat="1" ht="15" customHeight="1" x14ac:dyDescent="0.25"/>
    <row r="1614" s="555" customFormat="1" ht="15" customHeight="1" x14ac:dyDescent="0.25"/>
    <row r="1615" s="555" customFormat="1" ht="15" customHeight="1" x14ac:dyDescent="0.25"/>
    <row r="1616" s="555" customFormat="1" ht="15" customHeight="1" x14ac:dyDescent="0.25"/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B619-64D9-4111-A26F-EC71ACD73769}">
  <dimension ref="A1:D16"/>
  <sheetViews>
    <sheetView workbookViewId="0">
      <selection activeCell="P31" sqref="P31"/>
    </sheetView>
  </sheetViews>
  <sheetFormatPr defaultRowHeight="15" x14ac:dyDescent="0.25"/>
  <cols>
    <col min="1" max="1" width="32.140625" customWidth="1"/>
    <col min="2" max="3" width="7.7109375" bestFit="1" customWidth="1"/>
    <col min="4" max="4" width="8.7109375" customWidth="1"/>
  </cols>
  <sheetData>
    <row r="1" spans="1:4" ht="16.5" x14ac:dyDescent="0.3">
      <c r="A1" s="172"/>
      <c r="B1" s="172"/>
      <c r="C1" s="172"/>
      <c r="D1" s="172"/>
    </row>
    <row r="2" spans="1:4" ht="16.5" x14ac:dyDescent="0.3">
      <c r="A2" s="166" t="s">
        <v>317</v>
      </c>
      <c r="B2" s="172"/>
      <c r="C2" s="172"/>
      <c r="D2" s="172"/>
    </row>
    <row r="3" spans="1:4" ht="30.75" customHeight="1" thickBot="1" x14ac:dyDescent="0.35">
      <c r="A3" s="558"/>
      <c r="B3" s="559">
        <v>44805</v>
      </c>
      <c r="C3" s="559">
        <v>45170</v>
      </c>
      <c r="D3" s="562" t="s">
        <v>267</v>
      </c>
    </row>
    <row r="4" spans="1:4" ht="16.5" customHeight="1" x14ac:dyDescent="0.25">
      <c r="A4" s="581"/>
      <c r="B4" s="673" t="s">
        <v>307</v>
      </c>
      <c r="C4" s="673"/>
      <c r="D4" s="582"/>
    </row>
    <row r="5" spans="1:4" ht="16.5" customHeight="1" x14ac:dyDescent="0.25">
      <c r="A5" s="581" t="s">
        <v>308</v>
      </c>
      <c r="B5" s="583">
        <f>B6+B11</f>
        <v>817.99200000000008</v>
      </c>
      <c r="C5" s="583">
        <f t="shared" ref="C5" si="0">C6+C11</f>
        <v>846.08299999999997</v>
      </c>
      <c r="D5" s="584">
        <f>(C5/B5-1)*100</f>
        <v>3.4341411651947595</v>
      </c>
    </row>
    <row r="6" spans="1:4" ht="16.5" customHeight="1" x14ac:dyDescent="0.25">
      <c r="A6" s="585" t="s">
        <v>318</v>
      </c>
      <c r="B6" s="586">
        <f>SUM(B7:B10)</f>
        <v>772.32100000000003</v>
      </c>
      <c r="C6" s="586">
        <f t="shared" ref="C6" si="1">SUM(C7:C10)</f>
        <v>785.86199999999997</v>
      </c>
      <c r="D6" s="584">
        <f>(C6/B6-1)*100</f>
        <v>1.753286522054931</v>
      </c>
    </row>
    <row r="7" spans="1:4" ht="30" customHeight="1" x14ac:dyDescent="0.25">
      <c r="A7" s="587" t="s">
        <v>319</v>
      </c>
      <c r="B7" s="588">
        <v>170.98099999999999</v>
      </c>
      <c r="C7" s="588">
        <v>183.96899999999999</v>
      </c>
      <c r="D7" s="569">
        <f>(C7/B7-1)*100</f>
        <v>7.5961656558330981</v>
      </c>
    </row>
    <row r="8" spans="1:4" ht="16.5" customHeight="1" x14ac:dyDescent="0.3">
      <c r="A8" s="589" t="s">
        <v>320</v>
      </c>
      <c r="B8" s="588">
        <v>519.29399999999998</v>
      </c>
      <c r="C8" s="588">
        <v>537.66800000000001</v>
      </c>
      <c r="D8" s="569">
        <f>(C8/B8-1)*100</f>
        <v>3.5382654141969727</v>
      </c>
    </row>
    <row r="9" spans="1:4" ht="16.5" x14ac:dyDescent="0.3">
      <c r="A9" s="590" t="s">
        <v>321</v>
      </c>
      <c r="B9" s="591">
        <v>78.388999999999996</v>
      </c>
      <c r="C9" s="591">
        <v>63.728999999999999</v>
      </c>
      <c r="D9" s="569">
        <f>(C9/B9-1)*100</f>
        <v>-18.701603541313194</v>
      </c>
    </row>
    <row r="10" spans="1:4" ht="16.5" x14ac:dyDescent="0.3">
      <c r="A10" s="590" t="s">
        <v>322</v>
      </c>
      <c r="B10" s="592">
        <v>3.657</v>
      </c>
      <c r="C10" s="592">
        <v>0.496</v>
      </c>
      <c r="D10" s="569">
        <f t="shared" ref="D10:D13" si="2">(C10/B10-1)*100</f>
        <v>-86.436970194148216</v>
      </c>
    </row>
    <row r="11" spans="1:4" ht="16.5" x14ac:dyDescent="0.25">
      <c r="A11" s="585" t="s">
        <v>323</v>
      </c>
      <c r="B11" s="586">
        <f t="shared" ref="B11:C11" si="3">SUM(B12:B15)</f>
        <v>45.671000000000006</v>
      </c>
      <c r="C11" s="586">
        <f t="shared" si="3"/>
        <v>60.221000000000004</v>
      </c>
      <c r="D11" s="569">
        <f t="shared" si="2"/>
        <v>31.85829081911935</v>
      </c>
    </row>
    <row r="12" spans="1:4" ht="16.5" x14ac:dyDescent="0.3">
      <c r="A12" s="590" t="s">
        <v>324</v>
      </c>
      <c r="B12" s="593">
        <v>32.899000000000001</v>
      </c>
      <c r="C12" s="593">
        <v>32.457000000000001</v>
      </c>
      <c r="D12" s="569">
        <f t="shared" si="2"/>
        <v>-1.343505881637741</v>
      </c>
    </row>
    <row r="13" spans="1:4" ht="16.5" x14ac:dyDescent="0.3">
      <c r="A13" s="590" t="s">
        <v>325</v>
      </c>
      <c r="B13" s="593">
        <v>6.5750000000000002</v>
      </c>
      <c r="C13" s="593">
        <v>21.233000000000001</v>
      </c>
      <c r="D13" s="569">
        <f t="shared" si="2"/>
        <v>222.93536121673006</v>
      </c>
    </row>
    <row r="14" spans="1:4" ht="16.5" x14ac:dyDescent="0.3">
      <c r="A14" s="590" t="s">
        <v>326</v>
      </c>
      <c r="B14" s="593">
        <v>3.9540000000000002</v>
      </c>
      <c r="C14" s="593">
        <v>5.2549999999999999</v>
      </c>
      <c r="D14" s="569">
        <f>(C14/B14-1)*100</f>
        <v>32.903388973191696</v>
      </c>
    </row>
    <row r="15" spans="1:4" ht="17.25" thickBot="1" x14ac:dyDescent="0.35">
      <c r="A15" s="594" t="s">
        <v>327</v>
      </c>
      <c r="B15" s="595">
        <v>2.2429999999999999</v>
      </c>
      <c r="C15" s="595">
        <v>1.276</v>
      </c>
      <c r="D15" s="596">
        <f>(C15/B15-1)*100</f>
        <v>-43.111903700401243</v>
      </c>
    </row>
    <row r="16" spans="1:4" x14ac:dyDescent="0.25">
      <c r="A16" s="335" t="s">
        <v>316</v>
      </c>
    </row>
  </sheetData>
  <mergeCells count="1">
    <mergeCell ref="B4:C4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38D5E-5696-4E6B-896D-33E61A7F2183}">
  <dimension ref="A1:D14"/>
  <sheetViews>
    <sheetView topLeftCell="A7" workbookViewId="0">
      <selection activeCell="P31" sqref="P31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30.75" thickBot="1" x14ac:dyDescent="0.35">
      <c r="A1" s="597"/>
      <c r="B1" s="598">
        <v>44805</v>
      </c>
      <c r="C1" s="598">
        <v>45170</v>
      </c>
      <c r="D1" s="599" t="s">
        <v>3</v>
      </c>
    </row>
    <row r="2" spans="1:4" ht="16.5" x14ac:dyDescent="0.3">
      <c r="A2" s="600"/>
      <c r="B2" s="673" t="s">
        <v>307</v>
      </c>
      <c r="C2" s="673"/>
      <c r="D2" s="600"/>
    </row>
    <row r="3" spans="1:4" ht="16.5" customHeight="1" x14ac:dyDescent="0.3">
      <c r="A3" s="601" t="s">
        <v>328</v>
      </c>
      <c r="B3" s="602">
        <v>332.12299999999993</v>
      </c>
      <c r="C3" s="602">
        <v>324.37399999999997</v>
      </c>
      <c r="D3" s="603">
        <f>(C3/B3-1)*100</f>
        <v>-2.3331717466119395</v>
      </c>
    </row>
    <row r="4" spans="1:4" ht="16.5" x14ac:dyDescent="0.3">
      <c r="A4" s="604" t="s">
        <v>329</v>
      </c>
      <c r="B4" s="602">
        <v>6.2990000000000004</v>
      </c>
      <c r="C4" s="602">
        <v>5.4989999999999997</v>
      </c>
      <c r="D4" s="603">
        <f t="shared" ref="D4:D8" si="0">(C4/B4-1)*100</f>
        <v>-12.700428639466587</v>
      </c>
    </row>
    <row r="5" spans="1:4" ht="30" customHeight="1" x14ac:dyDescent="0.3">
      <c r="A5" s="601" t="s">
        <v>330</v>
      </c>
      <c r="B5" s="605">
        <v>85.902999999999992</v>
      </c>
      <c r="C5" s="605">
        <v>92.993000000000023</v>
      </c>
      <c r="D5" s="603">
        <f t="shared" si="0"/>
        <v>8.2534952213543455</v>
      </c>
    </row>
    <row r="6" spans="1:4" ht="16.5" x14ac:dyDescent="0.3">
      <c r="A6" s="604" t="s">
        <v>331</v>
      </c>
      <c r="B6" s="602">
        <v>12.654999999999999</v>
      </c>
      <c r="C6" s="602">
        <v>12.778</v>
      </c>
      <c r="D6" s="603">
        <f t="shared" si="0"/>
        <v>0.97194784670091572</v>
      </c>
    </row>
    <row r="7" spans="1:4" ht="16.5" x14ac:dyDescent="0.3">
      <c r="A7" s="604" t="s">
        <v>332</v>
      </c>
      <c r="B7" s="602">
        <v>6.4850000000000003</v>
      </c>
      <c r="C7" s="602">
        <v>6.6879999999999997</v>
      </c>
      <c r="D7" s="603">
        <f t="shared" si="0"/>
        <v>3.130300693909005</v>
      </c>
    </row>
    <row r="8" spans="1:4" ht="16.5" x14ac:dyDescent="0.3">
      <c r="A8" s="604" t="s">
        <v>333</v>
      </c>
      <c r="B8" s="602">
        <v>75.829000000000065</v>
      </c>
      <c r="C8" s="602">
        <v>95.336000000000013</v>
      </c>
      <c r="D8" s="603">
        <f t="shared" si="0"/>
        <v>25.724986482743972</v>
      </c>
    </row>
    <row r="9" spans="1:4" ht="16.5" x14ac:dyDescent="0.3">
      <c r="A9" s="604" t="s">
        <v>334</v>
      </c>
      <c r="B9" s="602"/>
      <c r="C9" s="602"/>
      <c r="D9" s="603"/>
    </row>
    <row r="10" spans="1:4" ht="16.5" customHeight="1" x14ac:dyDescent="0.25">
      <c r="A10" s="606" t="s">
        <v>335</v>
      </c>
      <c r="B10" s="674">
        <v>13.464</v>
      </c>
      <c r="C10" s="674">
        <v>35.369</v>
      </c>
      <c r="D10" s="675">
        <f>(C10:C11/B10-1)*100</f>
        <v>162.69310754604871</v>
      </c>
    </row>
    <row r="11" spans="1:4" ht="16.5" customHeight="1" x14ac:dyDescent="0.25">
      <c r="A11" s="606" t="s">
        <v>336</v>
      </c>
      <c r="B11" s="674"/>
      <c r="C11" s="674"/>
      <c r="D11" s="675"/>
    </row>
    <row r="12" spans="1:4" ht="17.25" thickBot="1" x14ac:dyDescent="0.35">
      <c r="A12" s="607" t="s">
        <v>337</v>
      </c>
      <c r="B12" s="608">
        <v>9.4939999999999998</v>
      </c>
      <c r="C12" s="608">
        <v>9.6809999999999992</v>
      </c>
      <c r="D12" s="609">
        <f>(C12/B12-1)*100</f>
        <v>1.9696650516115355</v>
      </c>
    </row>
    <row r="13" spans="1:4" ht="16.5" customHeight="1" thickBot="1" x14ac:dyDescent="0.3">
      <c r="A13" s="610" t="s">
        <v>320</v>
      </c>
      <c r="B13" s="611">
        <f t="shared" ref="B13:C13" si="1">SUM(B3:B8)</f>
        <v>519.29399999999998</v>
      </c>
      <c r="C13" s="611">
        <f t="shared" si="1"/>
        <v>537.66800000000001</v>
      </c>
      <c r="D13" s="612">
        <f>(C13/B13-1)*100</f>
        <v>3.5382654141969727</v>
      </c>
    </row>
    <row r="14" spans="1:4" x14ac:dyDescent="0.25">
      <c r="A14" s="335" t="s">
        <v>316</v>
      </c>
    </row>
  </sheetData>
  <mergeCells count="4">
    <mergeCell ref="B2:C2"/>
    <mergeCell ref="B10:B11"/>
    <mergeCell ref="C10:C11"/>
    <mergeCell ref="D10:D11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A5DF-0A97-4F0A-8CAD-CF823C48A134}">
  <dimension ref="A1:D12"/>
  <sheetViews>
    <sheetView workbookViewId="0">
      <selection activeCell="P31" sqref="P31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6.5" x14ac:dyDescent="0.3">
      <c r="A1" s="172" t="s">
        <v>338</v>
      </c>
      <c r="B1" s="172"/>
      <c r="C1" s="172"/>
      <c r="D1" s="172"/>
    </row>
    <row r="2" spans="1:4" ht="32.25" customHeight="1" thickBot="1" x14ac:dyDescent="0.35">
      <c r="A2" s="558"/>
      <c r="B2" s="559">
        <v>44805</v>
      </c>
      <c r="C2" s="559">
        <v>45170</v>
      </c>
      <c r="D2" s="562" t="s">
        <v>267</v>
      </c>
    </row>
    <row r="3" spans="1:4" ht="16.5" x14ac:dyDescent="0.25">
      <c r="A3" s="581"/>
      <c r="B3" s="673" t="s">
        <v>307</v>
      </c>
      <c r="C3" s="673"/>
      <c r="D3" s="582"/>
    </row>
    <row r="4" spans="1:4" x14ac:dyDescent="0.25">
      <c r="A4" s="560" t="s">
        <v>309</v>
      </c>
      <c r="B4" s="613">
        <f t="shared" ref="B4:C4" si="0">SUM(B5:B11)</f>
        <v>720.91799999999989</v>
      </c>
      <c r="C4" s="613">
        <f t="shared" si="0"/>
        <v>738.57900000000006</v>
      </c>
      <c r="D4" s="614">
        <f>(C4/B4-1)*100</f>
        <v>2.4497931803617368</v>
      </c>
    </row>
    <row r="5" spans="1:4" ht="16.5" x14ac:dyDescent="0.3">
      <c r="A5" s="615" t="s">
        <v>339</v>
      </c>
      <c r="B5" s="616">
        <v>300.71499999999997</v>
      </c>
      <c r="C5" s="616">
        <v>323.59399999999999</v>
      </c>
      <c r="D5" s="603">
        <f>(C5/B5-1)*100</f>
        <v>7.6082004555808824</v>
      </c>
    </row>
    <row r="6" spans="1:4" ht="16.5" x14ac:dyDescent="0.3">
      <c r="A6" s="615" t="s">
        <v>340</v>
      </c>
      <c r="B6" s="616">
        <v>98.537999999999997</v>
      </c>
      <c r="C6" s="616">
        <v>109.65300000000001</v>
      </c>
      <c r="D6" s="603">
        <f t="shared" ref="D6:D10" si="1">(C6/B6-1)*100</f>
        <v>11.27991231809049</v>
      </c>
    </row>
    <row r="7" spans="1:4" ht="16.5" customHeight="1" x14ac:dyDescent="0.3">
      <c r="A7" s="615" t="s">
        <v>341</v>
      </c>
      <c r="B7" s="616">
        <v>39.206000000000003</v>
      </c>
      <c r="C7" s="616">
        <v>40.484999999999999</v>
      </c>
      <c r="D7" s="603">
        <f t="shared" si="1"/>
        <v>3.2622557771769589</v>
      </c>
    </row>
    <row r="8" spans="1:4" ht="16.5" x14ac:dyDescent="0.3">
      <c r="A8" s="615" t="s">
        <v>342</v>
      </c>
      <c r="B8" s="616">
        <v>191.67599999999999</v>
      </c>
      <c r="C8" s="616">
        <v>196.166</v>
      </c>
      <c r="D8" s="603">
        <f t="shared" si="1"/>
        <v>2.3424946263486346</v>
      </c>
    </row>
    <row r="9" spans="1:4" ht="16.5" x14ac:dyDescent="0.3">
      <c r="A9" s="615" t="s">
        <v>343</v>
      </c>
      <c r="B9" s="616">
        <v>73.39</v>
      </c>
      <c r="C9" s="616">
        <v>50.042999999999999</v>
      </c>
      <c r="D9" s="603">
        <f t="shared" si="1"/>
        <v>-31.812235999454963</v>
      </c>
    </row>
    <row r="10" spans="1:4" ht="16.5" x14ac:dyDescent="0.3">
      <c r="A10" s="615" t="s">
        <v>344</v>
      </c>
      <c r="B10" s="616">
        <v>11.122</v>
      </c>
      <c r="C10" s="616">
        <v>13.467000000000001</v>
      </c>
      <c r="D10" s="603">
        <f t="shared" si="1"/>
        <v>21.084337349397586</v>
      </c>
    </row>
    <row r="11" spans="1:4" ht="17.25" thickBot="1" x14ac:dyDescent="0.35">
      <c r="A11" s="617" t="s">
        <v>345</v>
      </c>
      <c r="B11" s="618">
        <v>6.2709999999999999</v>
      </c>
      <c r="C11" s="618">
        <v>5.1710000000000003</v>
      </c>
      <c r="D11" s="609">
        <f>(C11/B11-1)*100</f>
        <v>-17.541062031573908</v>
      </c>
    </row>
    <row r="12" spans="1:4" ht="16.5" x14ac:dyDescent="0.3">
      <c r="A12" s="335" t="s">
        <v>316</v>
      </c>
      <c r="B12" s="199"/>
      <c r="C12" s="199"/>
      <c r="D12" s="172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315D-7B5F-4E44-AD5D-3EF53D49AECF}">
  <dimension ref="A1:G11"/>
  <sheetViews>
    <sheetView workbookViewId="0">
      <selection activeCell="B5" sqref="B5:C5"/>
    </sheetView>
  </sheetViews>
  <sheetFormatPr defaultRowHeight="15" x14ac:dyDescent="0.25"/>
  <cols>
    <col min="1" max="1" width="27.28515625" bestFit="1" customWidth="1"/>
    <col min="2" max="3" width="7.7109375" bestFit="1" customWidth="1"/>
    <col min="4" max="4" width="8.5703125" bestFit="1" customWidth="1"/>
  </cols>
  <sheetData>
    <row r="1" spans="1:7" ht="17.25" thickBot="1" x14ac:dyDescent="0.35">
      <c r="A1" s="166" t="s">
        <v>346</v>
      </c>
      <c r="B1" s="619"/>
      <c r="C1" s="620"/>
      <c r="D1" s="172"/>
    </row>
    <row r="2" spans="1:7" ht="35.25" customHeight="1" thickBot="1" x14ac:dyDescent="0.35">
      <c r="A2" s="597"/>
      <c r="B2" s="598">
        <v>44805</v>
      </c>
      <c r="C2" s="598">
        <v>45170</v>
      </c>
      <c r="D2" s="599" t="s">
        <v>267</v>
      </c>
    </row>
    <row r="3" spans="1:7" ht="16.5" x14ac:dyDescent="0.3">
      <c r="A3" s="581"/>
      <c r="B3" s="673" t="s">
        <v>307</v>
      </c>
      <c r="C3" s="673"/>
      <c r="D3" s="593"/>
    </row>
    <row r="4" spans="1:7" ht="30" customHeight="1" x14ac:dyDescent="0.25">
      <c r="A4" s="621" t="s">
        <v>347</v>
      </c>
      <c r="B4" s="614">
        <f>B5+B9</f>
        <v>69.716752970000002</v>
      </c>
      <c r="C4" s="614">
        <f>C5+C9</f>
        <v>75.651841109999992</v>
      </c>
      <c r="D4" s="622">
        <f>(C4/B4-1)*100</f>
        <v>8.5131448140648871</v>
      </c>
    </row>
    <row r="5" spans="1:7" ht="16.5" x14ac:dyDescent="0.3">
      <c r="A5" s="623" t="s">
        <v>348</v>
      </c>
      <c r="B5" s="624">
        <f>SUM(B6:B8)</f>
        <v>70.408000000000001</v>
      </c>
      <c r="C5" s="624">
        <f>SUM(C6:C8)</f>
        <v>72.457999999999998</v>
      </c>
      <c r="D5" s="576">
        <f>(C5/B5-1)*100</f>
        <v>2.9116009544369881</v>
      </c>
    </row>
    <row r="6" spans="1:7" ht="33" x14ac:dyDescent="0.3">
      <c r="A6" s="574" t="s">
        <v>349</v>
      </c>
      <c r="B6" s="603">
        <v>33.448999999999998</v>
      </c>
      <c r="C6" s="603">
        <v>22.664000000000001</v>
      </c>
      <c r="D6" s="603">
        <f>(C6/B6-1)*100</f>
        <v>-32.24311638614008</v>
      </c>
    </row>
    <row r="7" spans="1:7" ht="66" x14ac:dyDescent="0.3">
      <c r="A7" s="574" t="s">
        <v>350</v>
      </c>
      <c r="B7" s="603">
        <v>16.210999999999999</v>
      </c>
      <c r="C7" s="603">
        <v>23.481000000000002</v>
      </c>
      <c r="D7" s="603">
        <f t="shared" ref="D7:D9" si="0">(C7/B7-1)*100</f>
        <v>44.846092159644698</v>
      </c>
    </row>
    <row r="8" spans="1:7" ht="16.5" x14ac:dyDescent="0.3">
      <c r="A8" s="574" t="s">
        <v>351</v>
      </c>
      <c r="B8" s="624">
        <v>20.748000000000001</v>
      </c>
      <c r="C8" s="624">
        <v>26.312999999999999</v>
      </c>
      <c r="D8" s="603">
        <f t="shared" si="0"/>
        <v>26.821862348178115</v>
      </c>
    </row>
    <row r="9" spans="1:7" ht="16.5" x14ac:dyDescent="0.3">
      <c r="A9" s="623" t="s">
        <v>352</v>
      </c>
      <c r="B9" s="624">
        <v>-0.69124702999999998</v>
      </c>
      <c r="C9" s="624">
        <v>3.1938411100000006</v>
      </c>
      <c r="D9" s="603">
        <f t="shared" si="0"/>
        <v>-562.04048211245129</v>
      </c>
    </row>
    <row r="10" spans="1:7" ht="30.75" thickBot="1" x14ac:dyDescent="0.3">
      <c r="A10" s="625" t="s">
        <v>353</v>
      </c>
      <c r="B10" s="612">
        <f>B4-'Table 24'!B7</f>
        <v>30.510752969999999</v>
      </c>
      <c r="C10" s="612">
        <f>C4-'Table 24'!C7</f>
        <v>35.166841109999993</v>
      </c>
      <c r="D10" s="626">
        <f>(C10/B10-1)*100</f>
        <v>15.260482573400068</v>
      </c>
    </row>
    <row r="11" spans="1:7" ht="15" customHeight="1" x14ac:dyDescent="0.25">
      <c r="A11" s="676" t="s">
        <v>316</v>
      </c>
      <c r="B11" s="676"/>
      <c r="C11" s="676"/>
      <c r="D11" s="676"/>
      <c r="E11" s="676"/>
      <c r="F11" s="676"/>
      <c r="G11" s="676"/>
    </row>
  </sheetData>
  <mergeCells count="2">
    <mergeCell ref="B3:C3"/>
    <mergeCell ref="A11:G11"/>
  </mergeCells>
  <pageMargins left="0.7" right="0.7" top="0.75" bottom="0.75" header="0.3" footer="0.3"/>
  <pageSetup orientation="portrait" r:id="rId1"/>
  <ignoredErrors>
    <ignoredError sqref="B5:C5" formulaRange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5BA5D-DA5C-4968-97DF-1CF2F4BC3CB3}">
  <dimension ref="A1:Q9"/>
  <sheetViews>
    <sheetView workbookViewId="0">
      <selection activeCell="P31" sqref="P31"/>
    </sheetView>
  </sheetViews>
  <sheetFormatPr defaultRowHeight="15" x14ac:dyDescent="0.25"/>
  <cols>
    <col min="1" max="1" width="32.140625" customWidth="1"/>
    <col min="2" max="3" width="7.7109375" bestFit="1" customWidth="1"/>
    <col min="4" max="4" width="8.28515625" customWidth="1"/>
    <col min="5" max="5" width="12.5703125" customWidth="1"/>
    <col min="6" max="6" width="10.85546875" customWidth="1"/>
    <col min="7" max="7" width="16" customWidth="1"/>
    <col min="8" max="8" width="12.7109375" customWidth="1"/>
  </cols>
  <sheetData>
    <row r="1" spans="1:17" ht="17.25" thickBot="1" x14ac:dyDescent="0.35">
      <c r="A1" s="627" t="s">
        <v>354</v>
      </c>
      <c r="B1" s="619"/>
      <c r="C1" s="620"/>
      <c r="D1" s="172"/>
      <c r="E1" s="199"/>
      <c r="F1" s="199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</row>
    <row r="2" spans="1:17" ht="34.5" customHeight="1" thickBot="1" x14ac:dyDescent="0.35">
      <c r="A2" s="597"/>
      <c r="B2" s="598">
        <v>44805</v>
      </c>
      <c r="C2" s="598">
        <v>45170</v>
      </c>
      <c r="D2" s="599" t="s">
        <v>267</v>
      </c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16.5" x14ac:dyDescent="0.3">
      <c r="A3" s="600"/>
      <c r="B3" s="673" t="s">
        <v>307</v>
      </c>
      <c r="C3" s="673"/>
      <c r="D3" s="600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</row>
    <row r="4" spans="1:17" ht="16.5" x14ac:dyDescent="0.3">
      <c r="A4" s="560" t="s">
        <v>313</v>
      </c>
      <c r="B4" s="565"/>
      <c r="C4" s="565"/>
      <c r="D4" s="628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</row>
    <row r="5" spans="1:17" ht="30" customHeight="1" x14ac:dyDescent="0.3">
      <c r="A5" s="574" t="s">
        <v>355</v>
      </c>
      <c r="B5" s="629">
        <f>'Table 21'!C9+'Table 21'!C13</f>
        <v>368.25824703000023</v>
      </c>
      <c r="C5" s="629">
        <f>'Table 21'!D9+'Table 21'!D13</f>
        <v>35.790543889999952</v>
      </c>
      <c r="D5" s="569">
        <f>(C5/B5-1)*100</f>
        <v>-90.28112902327365</v>
      </c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</row>
    <row r="6" spans="1:17" ht="16.5" x14ac:dyDescent="0.3">
      <c r="A6" s="571" t="s">
        <v>315</v>
      </c>
      <c r="B6" s="573">
        <f>B7-B8</f>
        <v>301.69500000000005</v>
      </c>
      <c r="C6" s="573">
        <f>C7-C8</f>
        <v>-36.546615000000003</v>
      </c>
      <c r="D6" s="569">
        <f>(C6/B6-1)*100</f>
        <v>-112.11376224332521</v>
      </c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</row>
    <row r="7" spans="1:17" ht="16.5" x14ac:dyDescent="0.3">
      <c r="A7" s="571" t="s">
        <v>356</v>
      </c>
      <c r="B7" s="573">
        <v>329.21300000000002</v>
      </c>
      <c r="C7" s="573">
        <v>0</v>
      </c>
      <c r="D7" s="569">
        <f>(C7/B7-1)*100</f>
        <v>-100</v>
      </c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</row>
    <row r="8" spans="1:17" ht="17.25" thickBot="1" x14ac:dyDescent="0.35">
      <c r="A8" s="630" t="s">
        <v>357</v>
      </c>
      <c r="B8" s="631">
        <v>27.518000000000001</v>
      </c>
      <c r="C8" s="631">
        <v>36.546615000000003</v>
      </c>
      <c r="D8" s="596">
        <f>(C8/B8-1)*100</f>
        <v>32.809851733410866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</row>
    <row r="9" spans="1:17" x14ac:dyDescent="0.25">
      <c r="A9" t="s">
        <v>358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68B5-49DC-46A0-8304-361245719A6B}">
  <dimension ref="A2:C31"/>
  <sheetViews>
    <sheetView tabSelected="1" workbookViewId="0">
      <selection activeCell="P27" sqref="P27"/>
    </sheetView>
  </sheetViews>
  <sheetFormatPr defaultColWidth="9.140625" defaultRowHeight="16.5" x14ac:dyDescent="0.3"/>
  <cols>
    <col min="1" max="1" width="9.42578125" style="172" customWidth="1"/>
    <col min="2" max="2" width="8.7109375" style="172" bestFit="1" customWidth="1"/>
    <col min="3" max="16384" width="9.140625" style="172"/>
  </cols>
  <sheetData>
    <row r="2" spans="1:3" ht="30.75" x14ac:dyDescent="0.3">
      <c r="C2" s="632" t="s">
        <v>359</v>
      </c>
    </row>
    <row r="3" spans="1:3" x14ac:dyDescent="0.3">
      <c r="A3" s="677">
        <v>2021</v>
      </c>
      <c r="B3" s="172" t="s">
        <v>71</v>
      </c>
      <c r="C3" s="199">
        <v>235.11749295796668</v>
      </c>
    </row>
    <row r="4" spans="1:3" x14ac:dyDescent="0.3">
      <c r="A4" s="677"/>
      <c r="B4" s="172" t="s">
        <v>72</v>
      </c>
      <c r="C4" s="199">
        <v>222.70542433926701</v>
      </c>
    </row>
    <row r="5" spans="1:3" x14ac:dyDescent="0.3">
      <c r="A5" s="677">
        <v>2022</v>
      </c>
      <c r="B5" s="172" t="s">
        <v>73</v>
      </c>
      <c r="C5" s="633">
        <v>218.00477855926701</v>
      </c>
    </row>
    <row r="6" spans="1:3" x14ac:dyDescent="0.3">
      <c r="A6" s="677"/>
      <c r="B6" s="172" t="s">
        <v>70</v>
      </c>
      <c r="C6" s="634">
        <v>534.73021000000006</v>
      </c>
    </row>
    <row r="7" spans="1:3" x14ac:dyDescent="0.3">
      <c r="A7" s="677"/>
      <c r="B7" s="172" t="s">
        <v>71</v>
      </c>
      <c r="C7" s="634">
        <v>524.427864</v>
      </c>
    </row>
    <row r="8" spans="1:3" x14ac:dyDescent="0.3">
      <c r="A8" s="677"/>
      <c r="B8" s="172" t="s">
        <v>72</v>
      </c>
      <c r="C8" s="172">
        <v>506.4</v>
      </c>
    </row>
    <row r="9" spans="1:3" x14ac:dyDescent="0.3">
      <c r="A9" s="677">
        <v>2023</v>
      </c>
      <c r="B9" s="172" t="s">
        <v>73</v>
      </c>
      <c r="C9" s="199">
        <v>496.055295</v>
      </c>
    </row>
    <row r="10" spans="1:3" x14ac:dyDescent="0.3">
      <c r="A10" s="677"/>
      <c r="B10" s="172" t="s">
        <v>70</v>
      </c>
      <c r="C10" s="199">
        <v>477.18826723000001</v>
      </c>
    </row>
    <row r="11" spans="1:3" x14ac:dyDescent="0.3">
      <c r="A11" s="677"/>
      <c r="B11" s="172" t="s">
        <v>71</v>
      </c>
      <c r="C11" s="199">
        <v>469.04925378000002</v>
      </c>
    </row>
    <row r="12" spans="1:3" x14ac:dyDescent="0.3">
      <c r="A12" s="131"/>
    </row>
    <row r="17" spans="1:1" x14ac:dyDescent="0.3">
      <c r="A17" s="166" t="s">
        <v>360</v>
      </c>
    </row>
    <row r="31" spans="1:1" x14ac:dyDescent="0.3">
      <c r="A31" s="9" t="s">
        <v>358</v>
      </c>
    </row>
  </sheetData>
  <mergeCells count="3">
    <mergeCell ref="A3:A4"/>
    <mergeCell ref="A5:A8"/>
    <mergeCell ref="A9:A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12D3A-251B-4E36-A7D6-E0F924077362}">
  <dimension ref="A1:D17"/>
  <sheetViews>
    <sheetView workbookViewId="0">
      <selection activeCell="H23" sqref="H23"/>
    </sheetView>
  </sheetViews>
  <sheetFormatPr defaultRowHeight="15" x14ac:dyDescent="0.25"/>
  <cols>
    <col min="1" max="1" width="31.42578125" bestFit="1" customWidth="1"/>
    <col min="2" max="2" width="12.140625" customWidth="1"/>
    <col min="3" max="3" width="12.5703125" customWidth="1"/>
  </cols>
  <sheetData>
    <row r="1" spans="1:4" ht="15.75" thickBot="1" x14ac:dyDescent="0.3">
      <c r="A1" s="82" t="s">
        <v>63</v>
      </c>
      <c r="B1" s="3"/>
      <c r="C1" s="3"/>
      <c r="D1" s="3"/>
    </row>
    <row r="2" spans="1:4" ht="15.75" thickBot="1" x14ac:dyDescent="0.3">
      <c r="A2" s="79"/>
      <c r="B2" s="641" t="s">
        <v>48</v>
      </c>
      <c r="C2" s="642"/>
    </row>
    <row r="3" spans="1:4" ht="29.25" customHeight="1" thickBot="1" x14ac:dyDescent="0.3">
      <c r="A3" s="80" t="s">
        <v>49</v>
      </c>
      <c r="B3" s="81" t="s">
        <v>64</v>
      </c>
      <c r="C3" s="81" t="s">
        <v>65</v>
      </c>
    </row>
    <row r="4" spans="1:4" x14ac:dyDescent="0.25">
      <c r="A4" s="71" t="s">
        <v>50</v>
      </c>
      <c r="B4" s="72">
        <v>7.7</v>
      </c>
      <c r="C4" s="73">
        <v>7.9</v>
      </c>
    </row>
    <row r="5" spans="1:4" x14ac:dyDescent="0.25">
      <c r="A5" s="74" t="s">
        <v>51</v>
      </c>
      <c r="B5" s="72">
        <v>1.2</v>
      </c>
      <c r="C5" s="73">
        <v>3.9</v>
      </c>
    </row>
    <row r="6" spans="1:4" x14ac:dyDescent="0.25">
      <c r="A6" s="74" t="s">
        <v>52</v>
      </c>
      <c r="B6" s="72">
        <v>9.5</v>
      </c>
      <c r="C6" s="73">
        <v>4.5999999999999996</v>
      </c>
    </row>
    <row r="7" spans="1:4" x14ac:dyDescent="0.25">
      <c r="A7" s="74" t="s">
        <v>53</v>
      </c>
      <c r="B7" s="72">
        <v>17.7</v>
      </c>
      <c r="C7" s="73">
        <v>4.7</v>
      </c>
    </row>
    <row r="8" spans="1:4" x14ac:dyDescent="0.25">
      <c r="A8" s="74" t="s">
        <v>54</v>
      </c>
      <c r="B8" s="72">
        <v>7.2</v>
      </c>
      <c r="C8" s="73">
        <v>9.6999999999999993</v>
      </c>
    </row>
    <row r="9" spans="1:4" x14ac:dyDescent="0.25">
      <c r="A9" s="74" t="s">
        <v>55</v>
      </c>
      <c r="B9" s="72">
        <v>1</v>
      </c>
      <c r="C9" s="73">
        <v>1.1000000000000001</v>
      </c>
    </row>
    <row r="10" spans="1:4" x14ac:dyDescent="0.25">
      <c r="A10" s="74" t="s">
        <v>56</v>
      </c>
      <c r="B10" s="72">
        <v>14.3</v>
      </c>
      <c r="C10" s="73">
        <v>2</v>
      </c>
    </row>
    <row r="11" spans="1:4" x14ac:dyDescent="0.25">
      <c r="A11" s="74" t="s">
        <v>33</v>
      </c>
      <c r="B11" s="72">
        <v>3.6</v>
      </c>
      <c r="C11" s="73">
        <v>-1.4</v>
      </c>
    </row>
    <row r="12" spans="1:4" x14ac:dyDescent="0.25">
      <c r="A12" s="74" t="s">
        <v>57</v>
      </c>
      <c r="B12" s="72">
        <v>4.5999999999999996</v>
      </c>
      <c r="C12" s="73">
        <v>2.6</v>
      </c>
    </row>
    <row r="13" spans="1:4" x14ac:dyDescent="0.25">
      <c r="A13" s="74" t="s">
        <v>58</v>
      </c>
      <c r="B13" s="72">
        <v>0.3</v>
      </c>
      <c r="C13" s="73">
        <v>1.2</v>
      </c>
    </row>
    <row r="14" spans="1:4" x14ac:dyDescent="0.25">
      <c r="A14" s="74" t="s">
        <v>59</v>
      </c>
      <c r="B14" s="72">
        <v>6.3</v>
      </c>
      <c r="C14" s="73">
        <v>5.2</v>
      </c>
    </row>
    <row r="15" spans="1:4" x14ac:dyDescent="0.25">
      <c r="A15" s="74" t="s">
        <v>60</v>
      </c>
      <c r="B15" s="72">
        <v>3.1</v>
      </c>
      <c r="C15" s="73">
        <v>3</v>
      </c>
    </row>
    <row r="16" spans="1:4" ht="15.75" thickBot="1" x14ac:dyDescent="0.3">
      <c r="A16" s="75" t="s">
        <v>61</v>
      </c>
      <c r="B16" s="76">
        <v>10.8</v>
      </c>
      <c r="C16" s="77">
        <v>3.9</v>
      </c>
    </row>
    <row r="17" spans="1:3" x14ac:dyDescent="0.25">
      <c r="A17" s="78" t="s">
        <v>62</v>
      </c>
      <c r="B17" s="78"/>
      <c r="C17" s="78"/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9F0B-D361-4DCE-87BE-68D089676844}">
  <dimension ref="A1:H31"/>
  <sheetViews>
    <sheetView workbookViewId="0">
      <selection activeCell="L13" sqref="L13"/>
    </sheetView>
  </sheetViews>
  <sheetFormatPr defaultRowHeight="15" x14ac:dyDescent="0.25"/>
  <sheetData>
    <row r="1" spans="1:8" ht="15.75" thickBot="1" x14ac:dyDescent="0.3">
      <c r="B1" s="99"/>
      <c r="C1" s="99"/>
    </row>
    <row r="2" spans="1:8" ht="30" x14ac:dyDescent="0.3">
      <c r="A2" s="87"/>
      <c r="B2" s="98"/>
      <c r="C2" s="98"/>
      <c r="D2" s="97" t="s">
        <v>77</v>
      </c>
    </row>
    <row r="3" spans="1:8" x14ac:dyDescent="0.25">
      <c r="A3" s="87"/>
      <c r="B3" s="85">
        <v>2021</v>
      </c>
      <c r="C3" s="86" t="s">
        <v>70</v>
      </c>
      <c r="D3" s="95">
        <v>0.16502123494326781</v>
      </c>
    </row>
    <row r="4" spans="1:8" x14ac:dyDescent="0.25">
      <c r="A4" s="87"/>
      <c r="B4" s="85" t="s">
        <v>69</v>
      </c>
      <c r="C4" s="86" t="s">
        <v>71</v>
      </c>
      <c r="D4" s="95">
        <v>6.42894508983332</v>
      </c>
    </row>
    <row r="5" spans="1:8" x14ac:dyDescent="0.25">
      <c r="A5" s="87"/>
      <c r="B5" s="85" t="s">
        <v>69</v>
      </c>
      <c r="C5" s="86" t="s">
        <v>72</v>
      </c>
      <c r="D5" s="95">
        <v>7.6806603484549356</v>
      </c>
    </row>
    <row r="6" spans="1:8" x14ac:dyDescent="0.25">
      <c r="A6" s="87"/>
      <c r="B6" s="85">
        <v>2022</v>
      </c>
      <c r="C6" s="86" t="s">
        <v>73</v>
      </c>
      <c r="D6" s="95">
        <v>11.192627685259964</v>
      </c>
    </row>
    <row r="7" spans="1:8" x14ac:dyDescent="0.25">
      <c r="A7" s="87"/>
      <c r="B7" s="85" t="s">
        <v>69</v>
      </c>
      <c r="C7" s="86" t="s">
        <v>70</v>
      </c>
      <c r="D7" s="95">
        <v>12.089435368762054</v>
      </c>
    </row>
    <row r="8" spans="1:8" x14ac:dyDescent="0.25">
      <c r="A8" s="87"/>
      <c r="B8" s="85" t="s">
        <v>69</v>
      </c>
      <c r="C8" s="86" t="s">
        <v>71</v>
      </c>
      <c r="D8" s="95">
        <v>9.1911942298256122</v>
      </c>
    </row>
    <row r="9" spans="1:8" x14ac:dyDescent="0.25">
      <c r="A9" s="87"/>
      <c r="B9" s="85" t="s">
        <v>69</v>
      </c>
      <c r="C9" s="86" t="s">
        <v>72</v>
      </c>
      <c r="D9" s="95">
        <v>5.9161330900550553</v>
      </c>
    </row>
    <row r="10" spans="1:8" x14ac:dyDescent="0.25">
      <c r="A10" s="87"/>
      <c r="B10" s="85">
        <v>2023</v>
      </c>
      <c r="C10" s="86" t="s">
        <v>73</v>
      </c>
      <c r="D10" s="95">
        <v>6.5651998638557814</v>
      </c>
    </row>
    <row r="11" spans="1:8" x14ac:dyDescent="0.25">
      <c r="A11" s="87"/>
      <c r="B11" s="85" t="s">
        <v>69</v>
      </c>
      <c r="C11" s="86" t="s">
        <v>70</v>
      </c>
      <c r="D11" s="95">
        <v>4.1322135900471579</v>
      </c>
    </row>
    <row r="12" spans="1:8" ht="15.75" thickBot="1" x14ac:dyDescent="0.3">
      <c r="A12" s="87"/>
      <c r="B12" s="90" t="s">
        <v>69</v>
      </c>
      <c r="C12" s="91" t="s">
        <v>71</v>
      </c>
      <c r="D12" s="96">
        <v>1.153008836164247</v>
      </c>
    </row>
    <row r="14" spans="1:8" x14ac:dyDescent="0.25">
      <c r="B14" s="643" t="s">
        <v>101</v>
      </c>
      <c r="C14" s="643"/>
      <c r="D14" s="643"/>
      <c r="E14" s="643"/>
      <c r="F14" s="643"/>
      <c r="G14" s="643"/>
      <c r="H14" s="643"/>
    </row>
    <row r="30" spans="2:2" x14ac:dyDescent="0.25">
      <c r="B30" s="9" t="s">
        <v>76</v>
      </c>
    </row>
    <row r="31" spans="2:2" x14ac:dyDescent="0.25">
      <c r="B31" s="9" t="s">
        <v>62</v>
      </c>
    </row>
  </sheetData>
  <mergeCells count="1">
    <mergeCell ref="B14:H1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756C-192A-4BEB-A063-A3966B646C53}">
  <dimension ref="A1:F35"/>
  <sheetViews>
    <sheetView workbookViewId="0">
      <selection activeCell="G3" sqref="G3"/>
    </sheetView>
  </sheetViews>
  <sheetFormatPr defaultRowHeight="15" x14ac:dyDescent="0.25"/>
  <sheetData>
    <row r="1" spans="1:6" ht="15.75" thickBot="1" x14ac:dyDescent="0.3"/>
    <row r="2" spans="1:6" ht="30" x14ac:dyDescent="0.3">
      <c r="A2" s="87"/>
      <c r="B2" s="83"/>
      <c r="C2" s="83"/>
      <c r="D2" s="84" t="s">
        <v>67</v>
      </c>
      <c r="E2" s="84" t="s">
        <v>74</v>
      </c>
      <c r="F2" s="94" t="s">
        <v>68</v>
      </c>
    </row>
    <row r="3" spans="1:6" x14ac:dyDescent="0.25">
      <c r="A3" s="87"/>
      <c r="B3" s="85">
        <v>2020</v>
      </c>
      <c r="C3" s="86" t="s">
        <v>70</v>
      </c>
      <c r="D3" s="88">
        <v>1.804144785203448</v>
      </c>
      <c r="E3" s="88">
        <v>5.954105144361904</v>
      </c>
      <c r="F3" s="89">
        <v>2.7984161902986813</v>
      </c>
    </row>
    <row r="4" spans="1:6" x14ac:dyDescent="0.25">
      <c r="A4" s="87"/>
      <c r="B4" s="85" t="s">
        <v>69</v>
      </c>
      <c r="C4" s="86" t="s">
        <v>71</v>
      </c>
      <c r="D4" s="88">
        <v>-0.90005079641387908</v>
      </c>
      <c r="E4" s="88">
        <v>5.452907300761666</v>
      </c>
      <c r="F4" s="89">
        <v>1.6185914341162686</v>
      </c>
    </row>
    <row r="5" spans="1:6" x14ac:dyDescent="0.25">
      <c r="A5" s="87"/>
      <c r="B5" s="85" t="s">
        <v>69</v>
      </c>
      <c r="C5" s="86" t="s">
        <v>72</v>
      </c>
      <c r="D5" s="88">
        <v>-1.0101554750757629</v>
      </c>
      <c r="E5" s="88">
        <v>4.9581651376146851</v>
      </c>
      <c r="F5" s="89">
        <v>0.3794594468994319</v>
      </c>
    </row>
    <row r="6" spans="1:6" x14ac:dyDescent="0.25">
      <c r="A6" s="87"/>
      <c r="B6" s="85">
        <v>2021</v>
      </c>
      <c r="C6" s="86" t="s">
        <v>73</v>
      </c>
      <c r="D6" s="88">
        <v>-1.3680400088050106</v>
      </c>
      <c r="E6" s="88">
        <v>4.5715195053196425</v>
      </c>
      <c r="F6" s="89">
        <v>-0.25157787530383757</v>
      </c>
    </row>
    <row r="7" spans="1:6" x14ac:dyDescent="0.25">
      <c r="A7" s="87"/>
      <c r="B7" s="85"/>
      <c r="C7" s="86" t="s">
        <v>70</v>
      </c>
      <c r="D7" s="88">
        <v>-6.9585728402046243E-3</v>
      </c>
      <c r="E7" s="88">
        <v>3.0408925892722323</v>
      </c>
      <c r="F7" s="89">
        <v>-0.88501971372289745</v>
      </c>
    </row>
    <row r="8" spans="1:6" x14ac:dyDescent="0.25">
      <c r="A8" s="87"/>
      <c r="B8" s="85" t="s">
        <v>69</v>
      </c>
      <c r="C8" s="86" t="s">
        <v>71</v>
      </c>
      <c r="D8" s="88">
        <v>6.7195000783678296</v>
      </c>
      <c r="E8" s="88">
        <v>3.3241258303928589</v>
      </c>
      <c r="F8" s="89">
        <v>4.7274643193940307</v>
      </c>
    </row>
    <row r="9" spans="1:6" x14ac:dyDescent="0.25">
      <c r="A9" s="87"/>
      <c r="B9" s="85" t="s">
        <v>69</v>
      </c>
      <c r="C9" s="86" t="s">
        <v>72</v>
      </c>
      <c r="D9" s="88">
        <v>7.8596208891797517</v>
      </c>
      <c r="E9" s="88">
        <v>4.2931041113803303</v>
      </c>
      <c r="F9" s="89">
        <v>5.8627935753126081</v>
      </c>
    </row>
    <row r="10" spans="1:6" x14ac:dyDescent="0.25">
      <c r="A10" s="87"/>
      <c r="B10" s="85">
        <v>2022</v>
      </c>
      <c r="C10" s="86" t="s">
        <v>73</v>
      </c>
      <c r="D10" s="88">
        <v>11.632135879913449</v>
      </c>
      <c r="E10" s="88">
        <v>4.8577662258157233</v>
      </c>
      <c r="F10" s="89">
        <v>9.4010996467616508</v>
      </c>
    </row>
    <row r="11" spans="1:6" x14ac:dyDescent="0.25">
      <c r="A11" s="87"/>
      <c r="B11" s="85" t="s">
        <v>69</v>
      </c>
      <c r="C11" s="86" t="s">
        <v>70</v>
      </c>
      <c r="D11" s="88">
        <v>12.438933885167643</v>
      </c>
      <c r="E11" s="88">
        <v>7.9081274459047393</v>
      </c>
      <c r="F11" s="89">
        <v>10.634305668867341</v>
      </c>
    </row>
    <row r="12" spans="1:6" x14ac:dyDescent="0.25">
      <c r="A12" s="87"/>
      <c r="B12" s="85" t="s">
        <v>69</v>
      </c>
      <c r="C12" s="86" t="s">
        <v>71</v>
      </c>
      <c r="D12" s="88">
        <v>9.1819055694108727</v>
      </c>
      <c r="E12" s="88">
        <v>9.9864881568908288</v>
      </c>
      <c r="F12" s="89">
        <v>5.5467984793722707</v>
      </c>
    </row>
    <row r="13" spans="1:6" x14ac:dyDescent="0.25">
      <c r="A13" s="87"/>
      <c r="B13" s="85" t="s">
        <v>69</v>
      </c>
      <c r="C13" s="86" t="s">
        <v>72</v>
      </c>
      <c r="D13" s="88">
        <v>5.3766448117989825</v>
      </c>
      <c r="E13" s="88">
        <v>13.987657973497235</v>
      </c>
      <c r="F13" s="89">
        <v>4.0074995069351758</v>
      </c>
    </row>
    <row r="14" spans="1:6" x14ac:dyDescent="0.25">
      <c r="A14" s="87"/>
      <c r="B14" s="85">
        <v>2023</v>
      </c>
      <c r="C14" s="86" t="s">
        <v>73</v>
      </c>
      <c r="D14" s="88">
        <v>6.1941162264184726</v>
      </c>
      <c r="E14" s="88">
        <v>12.251085553922778</v>
      </c>
      <c r="F14" s="89">
        <v>4.8445611656950121</v>
      </c>
    </row>
    <row r="15" spans="1:6" x14ac:dyDescent="0.25">
      <c r="A15" s="87"/>
      <c r="B15" s="85" t="s">
        <v>69</v>
      </c>
      <c r="C15" s="86" t="s">
        <v>70</v>
      </c>
      <c r="D15" s="88">
        <v>3.9288688271406897</v>
      </c>
      <c r="E15" s="88">
        <v>7.0053453737290994</v>
      </c>
      <c r="F15" s="89">
        <v>3.9124568637004131</v>
      </c>
    </row>
    <row r="16" spans="1:6" ht="15.75" thickBot="1" x14ac:dyDescent="0.3">
      <c r="A16" s="87"/>
      <c r="B16" s="90" t="s">
        <v>69</v>
      </c>
      <c r="C16" s="91" t="s">
        <v>71</v>
      </c>
      <c r="D16" s="92">
        <v>1.1003082849538828</v>
      </c>
      <c r="E16" s="92">
        <v>4.9119083918582618</v>
      </c>
      <c r="F16" s="93">
        <v>2.5907849912128427</v>
      </c>
    </row>
    <row r="18" spans="2:2" x14ac:dyDescent="0.25">
      <c r="B18" s="82" t="s">
        <v>75</v>
      </c>
    </row>
    <row r="34" spans="2:2" x14ac:dyDescent="0.25">
      <c r="B34" s="9" t="s">
        <v>76</v>
      </c>
    </row>
    <row r="35" spans="2:2" x14ac:dyDescent="0.25">
      <c r="B35" s="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1A22-6DC8-494B-89EC-E1D06E44FAA6}">
  <dimension ref="A1:S23"/>
  <sheetViews>
    <sheetView zoomScale="80" zoomScaleNormal="80" workbookViewId="0">
      <selection activeCell="A7" sqref="A7"/>
    </sheetView>
  </sheetViews>
  <sheetFormatPr defaultRowHeight="15" x14ac:dyDescent="0.25"/>
  <cols>
    <col min="1" max="1" width="53.5703125" customWidth="1"/>
    <col min="2" max="6" width="12.7109375" customWidth="1"/>
    <col min="7" max="7" width="12.140625" customWidth="1"/>
    <col min="8" max="8" width="13" bestFit="1" customWidth="1"/>
    <col min="9" max="9" width="15.140625" bestFit="1" customWidth="1"/>
    <col min="12" max="19" width="9.140625" style="3"/>
  </cols>
  <sheetData>
    <row r="1" spans="1:18" x14ac:dyDescent="0.25">
      <c r="A1" s="166" t="s">
        <v>0</v>
      </c>
      <c r="B1" s="167">
        <v>2016</v>
      </c>
      <c r="C1" s="167">
        <v>2017</v>
      </c>
      <c r="D1" s="167">
        <v>2018</v>
      </c>
      <c r="E1" s="167">
        <v>2019</v>
      </c>
      <c r="F1" s="167">
        <v>2020</v>
      </c>
      <c r="G1" s="167">
        <v>2021</v>
      </c>
      <c r="H1" s="167">
        <v>2022</v>
      </c>
      <c r="I1" s="167">
        <v>2023</v>
      </c>
      <c r="J1" s="2"/>
    </row>
    <row r="2" spans="1:18" ht="16.5" x14ac:dyDescent="0.3">
      <c r="A2" s="166" t="s">
        <v>1</v>
      </c>
      <c r="B2" s="168">
        <v>633.3739152087802</v>
      </c>
      <c r="C2" s="168">
        <v>650.17503071017381</v>
      </c>
      <c r="D2" s="168">
        <v>748.85394484384949</v>
      </c>
      <c r="E2" s="168">
        <v>878.55532984373588</v>
      </c>
      <c r="F2" s="168">
        <v>804.45699547610036</v>
      </c>
      <c r="G2" s="168">
        <v>921.77498662267703</v>
      </c>
      <c r="H2" s="168">
        <f>+H3/1000</f>
        <v>1106.0949313098599</v>
      </c>
      <c r="I2" s="168">
        <f>+I3/1000</f>
        <v>1112.0860117190698</v>
      </c>
    </row>
    <row r="3" spans="1:18" ht="16.5" x14ac:dyDescent="0.3">
      <c r="A3" s="166" t="s">
        <v>2</v>
      </c>
      <c r="B3" s="168">
        <v>633373.91520878021</v>
      </c>
      <c r="C3" s="168">
        <v>650175.03071017377</v>
      </c>
      <c r="D3" s="168">
        <v>748853.94484384952</v>
      </c>
      <c r="E3" s="168">
        <v>878555.3298437359</v>
      </c>
      <c r="F3" s="168">
        <v>804456.99547610001</v>
      </c>
      <c r="G3" s="168">
        <v>921774.98662267695</v>
      </c>
      <c r="H3" s="168">
        <v>1106094.93130986</v>
      </c>
      <c r="I3" s="168">
        <v>1112086.0117190699</v>
      </c>
    </row>
    <row r="4" spans="1:18" x14ac:dyDescent="0.25">
      <c r="A4" s="166"/>
      <c r="B4" s="169"/>
      <c r="C4" s="170">
        <f t="shared" ref="C4:G4" si="0">C3/B3*100-100</f>
        <v>2.6526377386184805</v>
      </c>
      <c r="D4" s="170">
        <f t="shared" si="0"/>
        <v>15.177284496128777</v>
      </c>
      <c r="E4" s="170">
        <f t="shared" si="0"/>
        <v>17.319984209595333</v>
      </c>
      <c r="F4" s="171">
        <f>F3/E3*100-100</f>
        <v>-8.4341113018818561</v>
      </c>
      <c r="G4" s="170">
        <f t="shared" si="0"/>
        <v>14.583500647805892</v>
      </c>
      <c r="H4" s="170">
        <f>H3/G3*100-100</f>
        <v>19.996197267461028</v>
      </c>
      <c r="I4" s="170">
        <f>I3/H3*100-100</f>
        <v>0.54164251544983699</v>
      </c>
    </row>
    <row r="5" spans="1:18" ht="16.5" x14ac:dyDescent="0.3">
      <c r="A5" s="166"/>
      <c r="B5" s="172"/>
      <c r="C5" s="172"/>
      <c r="D5" s="172"/>
      <c r="E5" s="172"/>
      <c r="F5" s="172"/>
      <c r="G5" s="172"/>
      <c r="H5" s="172"/>
      <c r="I5" s="172"/>
    </row>
    <row r="6" spans="1:18" ht="16.5" x14ac:dyDescent="0.3">
      <c r="A6" s="166"/>
      <c r="B6" s="168"/>
      <c r="C6" s="168"/>
      <c r="D6" s="168"/>
      <c r="E6" s="168"/>
      <c r="F6" s="168"/>
      <c r="G6" s="172"/>
      <c r="H6" s="172"/>
      <c r="I6" s="172"/>
    </row>
    <row r="7" spans="1:18" ht="16.5" x14ac:dyDescent="0.3">
      <c r="A7" s="166" t="s">
        <v>4</v>
      </c>
      <c r="B7" s="168"/>
      <c r="C7" s="168"/>
      <c r="D7" s="168"/>
      <c r="E7" s="168"/>
      <c r="F7" s="168"/>
      <c r="G7" s="172"/>
      <c r="H7" s="172"/>
      <c r="I7" s="172"/>
    </row>
    <row r="9" spans="1:18" x14ac:dyDescent="0.25">
      <c r="E9" s="5"/>
      <c r="F9" s="5"/>
      <c r="H9" s="5"/>
    </row>
    <row r="13" spans="1:18" x14ac:dyDescent="0.25">
      <c r="F13" s="6"/>
      <c r="G13" s="6"/>
      <c r="P13" s="7"/>
      <c r="Q13" s="7"/>
      <c r="R13" s="7"/>
    </row>
    <row r="14" spans="1:18" x14ac:dyDescent="0.25">
      <c r="F14" s="6"/>
      <c r="G14" s="6"/>
      <c r="P14" s="7"/>
      <c r="Q14" s="7"/>
      <c r="R14" s="7"/>
    </row>
    <row r="15" spans="1:18" x14ac:dyDescent="0.25">
      <c r="F15" s="8"/>
      <c r="G15" s="8"/>
      <c r="P15" s="7"/>
      <c r="Q15" s="7"/>
      <c r="R15" s="7"/>
    </row>
    <row r="16" spans="1:18" x14ac:dyDescent="0.25">
      <c r="F16" s="4"/>
      <c r="G16" s="8"/>
      <c r="I16" s="54"/>
      <c r="P16" s="7"/>
      <c r="Q16" s="7"/>
      <c r="R16" s="7"/>
    </row>
    <row r="17" spans="1:18" x14ac:dyDescent="0.25">
      <c r="F17" s="4"/>
      <c r="G17" s="6"/>
      <c r="P17" s="7"/>
      <c r="Q17" s="7"/>
      <c r="R17" s="7"/>
    </row>
    <row r="18" spans="1:18" x14ac:dyDescent="0.25">
      <c r="P18" s="7"/>
      <c r="Q18" s="7"/>
      <c r="R18" s="7"/>
    </row>
    <row r="19" spans="1:18" x14ac:dyDescent="0.25">
      <c r="P19" s="7"/>
      <c r="Q19" s="7"/>
      <c r="R19" s="7"/>
    </row>
    <row r="20" spans="1:18" x14ac:dyDescent="0.25">
      <c r="P20" s="7"/>
      <c r="Q20" s="7"/>
      <c r="R20" s="7"/>
    </row>
    <row r="23" spans="1:18" x14ac:dyDescent="0.25">
      <c r="A23" s="9" t="s">
        <v>5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8E6E-CAF1-4801-AD0E-FC8C6C0DF3CB}">
  <dimension ref="A1:CB17"/>
  <sheetViews>
    <sheetView workbookViewId="0">
      <selection activeCell="F13" sqref="F13"/>
    </sheetView>
  </sheetViews>
  <sheetFormatPr defaultRowHeight="15" x14ac:dyDescent="0.25"/>
  <cols>
    <col min="1" max="1" width="15.42578125" customWidth="1"/>
    <col min="2" max="15" width="12.7109375" customWidth="1"/>
    <col min="16" max="16" width="1.7109375" style="3" customWidth="1"/>
    <col min="17" max="21" width="12.28515625" customWidth="1"/>
    <col min="22" max="31" width="12.7109375" customWidth="1"/>
    <col min="32" max="32" width="1.7109375" style="3" customWidth="1"/>
    <col min="33" max="47" width="12.7109375" customWidth="1"/>
    <col min="48" max="48" width="1.7109375" style="3" customWidth="1"/>
    <col min="49" max="63" width="12.7109375" customWidth="1"/>
    <col min="64" max="64" width="1.7109375" style="3" customWidth="1"/>
    <col min="65" max="79" width="12.7109375" customWidth="1"/>
    <col min="80" max="80" width="1.7109375" style="3" customWidth="1"/>
  </cols>
  <sheetData>
    <row r="1" spans="1:80" x14ac:dyDescent="0.25">
      <c r="A1" s="173" t="s">
        <v>12</v>
      </c>
      <c r="B1" s="35"/>
      <c r="C1" s="35"/>
      <c r="D1" s="35"/>
      <c r="E1" s="35"/>
      <c r="F1" s="11"/>
      <c r="G1" s="11"/>
      <c r="H1" s="11"/>
      <c r="I1" s="12"/>
      <c r="J1" s="13"/>
      <c r="K1" s="14"/>
      <c r="L1" s="14"/>
      <c r="M1" s="14" t="e">
        <f>SUM(#REF!)</f>
        <v>#REF!</v>
      </c>
      <c r="N1" s="14" t="e">
        <f>SUM(#REF!)</f>
        <v>#REF!</v>
      </c>
      <c r="O1" s="14" t="e">
        <f>SUM(#REF!)</f>
        <v>#REF!</v>
      </c>
      <c r="W1" s="15"/>
      <c r="AA1" s="14" t="e">
        <f>SUM(#REF!)</f>
        <v>#REF!</v>
      </c>
      <c r="AB1" s="14" t="e">
        <f>SUM(#REF!)</f>
        <v>#REF!</v>
      </c>
      <c r="AC1" s="14" t="e">
        <f>SUM(#REF!)</f>
        <v>#REF!</v>
      </c>
      <c r="AD1" s="14" t="e">
        <f>SUM(#REF!)</f>
        <v>#REF!</v>
      </c>
      <c r="AE1" s="14" t="e">
        <f>SUM(#REF!)</f>
        <v>#REF!</v>
      </c>
      <c r="AM1" s="15"/>
      <c r="AQ1" s="14" t="e">
        <f>SUM(#REF!)</f>
        <v>#REF!</v>
      </c>
      <c r="AR1" s="14" t="e">
        <f>SUM(#REF!)</f>
        <v>#REF!</v>
      </c>
      <c r="AS1" s="14" t="e">
        <f>SUM(#REF!)</f>
        <v>#REF!</v>
      </c>
      <c r="AT1" s="14" t="e">
        <f>SUM(#REF!)</f>
        <v>#REF!</v>
      </c>
      <c r="AU1" s="14" t="e">
        <f>SUM(#REF!)</f>
        <v>#REF!</v>
      </c>
      <c r="BC1" s="15"/>
      <c r="BG1" s="14" t="e">
        <f>SUM(#REF!)</f>
        <v>#REF!</v>
      </c>
      <c r="BH1" s="14" t="e">
        <f>SUM(#REF!)</f>
        <v>#REF!</v>
      </c>
      <c r="BI1" s="14" t="e">
        <f>SUM(#REF!)</f>
        <v>#REF!</v>
      </c>
      <c r="BJ1" s="14" t="e">
        <f>SUM(#REF!)</f>
        <v>#REF!</v>
      </c>
      <c r="BK1" s="14" t="e">
        <f>SUM(#REF!)</f>
        <v>#REF!</v>
      </c>
      <c r="BW1" s="14" t="e">
        <f>SUM(#REF!)</f>
        <v>#REF!</v>
      </c>
      <c r="BX1" s="14" t="e">
        <f>SUM(#REF!)</f>
        <v>#REF!</v>
      </c>
      <c r="BY1" s="14" t="e">
        <f>SUM(#REF!)</f>
        <v>#REF!</v>
      </c>
      <c r="BZ1" s="14" t="e">
        <f>SUM(#REF!)</f>
        <v>#REF!</v>
      </c>
      <c r="CA1" s="14" t="e">
        <f>SUM(#REF!)</f>
        <v>#REF!</v>
      </c>
    </row>
    <row r="2" spans="1:80" ht="30.75" customHeight="1" thickBot="1" x14ac:dyDescent="0.35">
      <c r="A2" s="36"/>
      <c r="B2" s="37">
        <v>2021</v>
      </c>
      <c r="C2" s="37">
        <v>2022</v>
      </c>
      <c r="D2" s="37">
        <v>2023</v>
      </c>
      <c r="E2" s="38" t="s">
        <v>3</v>
      </c>
      <c r="F2" s="16"/>
      <c r="G2" s="16"/>
      <c r="H2" s="16"/>
      <c r="I2" s="17"/>
      <c r="J2" s="17"/>
      <c r="K2" s="17"/>
      <c r="L2" s="17"/>
      <c r="M2" s="17"/>
      <c r="N2" s="17"/>
      <c r="O2" s="17"/>
      <c r="P2" s="18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8"/>
      <c r="AG2" s="20"/>
      <c r="AH2" s="20"/>
      <c r="AI2" s="20"/>
      <c r="AJ2" s="20"/>
      <c r="AK2" s="20"/>
      <c r="AV2" s="18">
        <v>41426</v>
      </c>
      <c r="AW2" s="20"/>
      <c r="AX2" s="20"/>
      <c r="AY2" s="20"/>
      <c r="AZ2" s="20"/>
      <c r="BA2" s="20"/>
      <c r="BL2" s="18">
        <v>41426</v>
      </c>
      <c r="CB2" s="18">
        <v>41426</v>
      </c>
    </row>
    <row r="3" spans="1:80" ht="16.5" x14ac:dyDescent="0.3">
      <c r="A3" s="39"/>
      <c r="B3" s="644" t="s">
        <v>9</v>
      </c>
      <c r="C3" s="644"/>
      <c r="D3" s="644"/>
      <c r="E3" s="40"/>
      <c r="F3" s="645"/>
      <c r="G3" s="645"/>
      <c r="H3" s="645"/>
      <c r="I3" s="21"/>
      <c r="J3" s="10"/>
      <c r="K3" s="21"/>
      <c r="L3" s="21"/>
      <c r="M3" s="21"/>
      <c r="N3" s="21"/>
      <c r="O3" s="21"/>
      <c r="P3" s="20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0"/>
      <c r="AG3" s="20"/>
      <c r="AH3" s="20"/>
      <c r="AI3" s="20"/>
      <c r="AJ3" s="20"/>
      <c r="AK3" s="20"/>
      <c r="AV3" s="20"/>
      <c r="AW3" s="20"/>
      <c r="AX3" s="20"/>
      <c r="AY3" s="20"/>
      <c r="AZ3" s="20"/>
      <c r="BA3" s="20"/>
      <c r="BL3" s="20"/>
      <c r="CB3" s="20"/>
    </row>
    <row r="4" spans="1:80" ht="15.75" x14ac:dyDescent="0.3">
      <c r="A4" s="41" t="s">
        <v>10</v>
      </c>
      <c r="B4" s="42">
        <f>SUM(B5:B8)</f>
        <v>35.010644999999997</v>
      </c>
      <c r="C4" s="42">
        <f>SUM(C5:C8)</f>
        <v>38.711573000000001</v>
      </c>
      <c r="D4" s="42">
        <f>SUM(D5:D8)</f>
        <v>46.125815000000003</v>
      </c>
      <c r="E4" s="43">
        <f>(D4/C4-1)*100</f>
        <v>19.152520617025814</v>
      </c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25" t="e">
        <f>#REF!+#REF!</f>
        <v>#REF!</v>
      </c>
      <c r="R4" s="25" t="e">
        <f>#REF!+#REF!</f>
        <v>#REF!</v>
      </c>
      <c r="S4" s="25" t="e">
        <f>#REF!+#REF!</f>
        <v>#REF!</v>
      </c>
      <c r="T4" s="25" t="e">
        <f>#REF!+#REF!</f>
        <v>#REF!</v>
      </c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4"/>
      <c r="AG4" s="20"/>
      <c r="AH4" s="20"/>
      <c r="AI4" s="20"/>
      <c r="AJ4" s="20"/>
      <c r="AK4" s="20"/>
      <c r="AV4" s="24">
        <f>SUM(AV5:AV8)</f>
        <v>24.065000000000001</v>
      </c>
      <c r="AW4" s="20"/>
      <c r="AX4" s="20"/>
      <c r="AY4" s="20"/>
      <c r="AZ4" s="20"/>
      <c r="BA4" s="20"/>
      <c r="BL4" s="24">
        <f>SUM(BL5:BL8)</f>
        <v>24.065000000000001</v>
      </c>
      <c r="CB4" s="24">
        <f>SUM(CB5:CB8)</f>
        <v>24.065000000000001</v>
      </c>
    </row>
    <row r="5" spans="1:80" ht="16.5" x14ac:dyDescent="0.3">
      <c r="A5" s="44" t="s">
        <v>6</v>
      </c>
      <c r="B5" s="45">
        <v>25.442485000000001</v>
      </c>
      <c r="C5" s="45">
        <v>25.990693</v>
      </c>
      <c r="D5" s="45">
        <v>27.428739</v>
      </c>
      <c r="E5" s="46">
        <f>(D5/C5-1)*100</f>
        <v>5.5329267288101835</v>
      </c>
      <c r="F5" s="26"/>
      <c r="G5" s="23"/>
      <c r="H5" s="26"/>
      <c r="I5" s="13"/>
      <c r="J5" s="13"/>
      <c r="K5" s="13"/>
      <c r="L5" s="13"/>
      <c r="M5" s="13"/>
      <c r="N5" s="13"/>
      <c r="O5" s="13"/>
      <c r="P5" s="27"/>
      <c r="Q5" s="28"/>
      <c r="R5" s="28"/>
      <c r="S5" s="28"/>
      <c r="T5" s="28"/>
      <c r="U5" s="28"/>
      <c r="V5" s="27"/>
      <c r="W5" s="27"/>
      <c r="X5" s="29"/>
      <c r="Y5" s="29"/>
      <c r="Z5" s="29"/>
      <c r="AA5" s="29"/>
      <c r="AB5" s="29"/>
      <c r="AC5" s="29"/>
      <c r="AD5" s="29"/>
      <c r="AE5" s="29"/>
      <c r="AF5" s="27"/>
      <c r="AG5" s="20"/>
      <c r="AH5" s="20"/>
      <c r="AI5" s="20"/>
      <c r="AJ5" s="20"/>
      <c r="AK5" s="20"/>
      <c r="AV5" s="27">
        <v>15.459</v>
      </c>
      <c r="AW5" s="20"/>
      <c r="AX5" s="20"/>
      <c r="AY5" s="20"/>
      <c r="AZ5" s="20"/>
      <c r="BA5" s="20"/>
      <c r="BL5" s="27">
        <v>15.459</v>
      </c>
      <c r="CB5" s="27">
        <v>15.459</v>
      </c>
    </row>
    <row r="6" spans="1:80" ht="16.5" x14ac:dyDescent="0.3">
      <c r="A6" s="44" t="s">
        <v>11</v>
      </c>
      <c r="B6" s="45">
        <v>8.016337</v>
      </c>
      <c r="C6" s="45">
        <v>9.5857220000000005</v>
      </c>
      <c r="D6" s="45">
        <v>11.89583</v>
      </c>
      <c r="E6" s="46">
        <f t="shared" ref="E6:E8" si="0">(D6/C6-1)*100</f>
        <v>24.09946793783504</v>
      </c>
      <c r="F6" s="30"/>
      <c r="G6" s="23"/>
      <c r="H6" s="26"/>
      <c r="I6" s="26"/>
      <c r="J6" s="26"/>
      <c r="K6" s="26"/>
      <c r="L6" s="26"/>
      <c r="M6" s="26"/>
      <c r="N6" s="26"/>
      <c r="O6" s="26"/>
      <c r="P6" s="27"/>
      <c r="Q6" s="28" t="e">
        <f>#REF!/Q4</f>
        <v>#REF!</v>
      </c>
      <c r="R6" s="28" t="e">
        <f>#REF!/R4</f>
        <v>#REF!</v>
      </c>
      <c r="S6" s="28" t="e">
        <f>#REF!/S4</f>
        <v>#REF!</v>
      </c>
      <c r="T6" s="28" t="e">
        <f>#REF!/T4</f>
        <v>#REF!</v>
      </c>
      <c r="U6" s="28"/>
      <c r="V6" s="27"/>
      <c r="W6" s="27"/>
      <c r="X6" s="29"/>
      <c r="Y6" s="29"/>
      <c r="Z6" s="29"/>
      <c r="AA6" s="29"/>
      <c r="AB6" s="29"/>
      <c r="AC6" s="29"/>
      <c r="AD6" s="29"/>
      <c r="AE6" s="29"/>
      <c r="AF6" s="27"/>
      <c r="AG6" s="20"/>
      <c r="AH6" s="20"/>
      <c r="AI6" s="20"/>
      <c r="AJ6" s="20"/>
      <c r="AK6" s="20"/>
      <c r="AV6" s="27">
        <v>5.7949999999999999</v>
      </c>
      <c r="AW6" s="20"/>
      <c r="AX6" s="20"/>
      <c r="AY6" s="20"/>
      <c r="AZ6" s="20"/>
      <c r="BA6" s="20"/>
      <c r="BL6" s="27">
        <v>5.7949999999999999</v>
      </c>
      <c r="CB6" s="27">
        <v>5.7949999999999999</v>
      </c>
    </row>
    <row r="7" spans="1:80" ht="16.5" x14ac:dyDescent="0.3">
      <c r="A7" s="44" t="s">
        <v>7</v>
      </c>
      <c r="B7" s="47">
        <v>0.52558400000000005</v>
      </c>
      <c r="C7" s="47">
        <v>1.758462</v>
      </c>
      <c r="D7" s="47">
        <v>4.4945050000000002</v>
      </c>
      <c r="E7" s="46">
        <f t="shared" si="0"/>
        <v>155.59295566239135</v>
      </c>
      <c r="F7" s="30"/>
      <c r="G7" s="23"/>
      <c r="H7" s="26"/>
      <c r="I7" s="26"/>
      <c r="J7" s="26"/>
      <c r="K7" s="26"/>
      <c r="L7" s="26"/>
      <c r="M7" s="26"/>
      <c r="N7" s="26"/>
      <c r="O7" s="26"/>
      <c r="P7" s="27"/>
      <c r="Q7" s="28" t="e">
        <f>#REF!/Q4</f>
        <v>#REF!</v>
      </c>
      <c r="R7" s="28" t="e">
        <f>#REF!/R4</f>
        <v>#REF!</v>
      </c>
      <c r="S7" s="28" t="e">
        <f>#REF!/S4</f>
        <v>#REF!</v>
      </c>
      <c r="T7" s="28" t="e">
        <f>#REF!/T4</f>
        <v>#REF!</v>
      </c>
      <c r="U7" s="28"/>
      <c r="V7" s="27"/>
      <c r="W7" s="27"/>
      <c r="X7" s="29"/>
      <c r="Y7" s="29"/>
      <c r="Z7" s="29"/>
      <c r="AA7" s="29"/>
      <c r="AB7" s="29"/>
      <c r="AC7" s="29"/>
      <c r="AD7" s="29"/>
      <c r="AE7" s="29"/>
      <c r="AF7" s="27"/>
      <c r="AG7" s="20"/>
      <c r="AH7" s="20"/>
      <c r="AI7" s="20"/>
      <c r="AJ7" s="20"/>
      <c r="AK7" s="20"/>
      <c r="AV7" s="27">
        <v>2.1150000000000002</v>
      </c>
      <c r="AW7" s="20"/>
      <c r="AX7" s="20"/>
      <c r="AY7" s="20"/>
      <c r="AZ7" s="20"/>
      <c r="BA7" s="20"/>
      <c r="BL7" s="27">
        <v>2.1150000000000002</v>
      </c>
      <c r="CB7" s="27">
        <v>2.1150000000000002</v>
      </c>
    </row>
    <row r="8" spans="1:80" ht="17.25" thickBot="1" x14ac:dyDescent="0.35">
      <c r="A8" s="48" t="s">
        <v>8</v>
      </c>
      <c r="B8" s="49">
        <v>1.0262389999999999</v>
      </c>
      <c r="C8" s="49">
        <v>1.3766959999999999</v>
      </c>
      <c r="D8" s="49">
        <v>2.3067410000000002</v>
      </c>
      <c r="E8" s="50">
        <f t="shared" si="0"/>
        <v>67.556308727562239</v>
      </c>
      <c r="F8" s="30"/>
      <c r="G8" s="23"/>
      <c r="H8" s="26"/>
      <c r="I8" s="13"/>
      <c r="J8" s="13"/>
      <c r="K8" s="13"/>
      <c r="L8" s="13"/>
      <c r="M8" s="13"/>
      <c r="N8" s="13"/>
      <c r="O8" s="13"/>
      <c r="P8" s="27"/>
      <c r="Q8" s="28"/>
      <c r="R8" s="28"/>
      <c r="S8" s="28"/>
      <c r="T8" s="28"/>
      <c r="U8" s="28"/>
      <c r="V8" s="27"/>
      <c r="W8" s="27"/>
      <c r="X8" s="29"/>
      <c r="Y8" s="29"/>
      <c r="Z8" s="29"/>
      <c r="AA8" s="29"/>
      <c r="AB8" s="29"/>
      <c r="AC8" s="29"/>
      <c r="AD8" s="29"/>
      <c r="AE8" s="29"/>
      <c r="AF8" s="27"/>
      <c r="AG8" s="20"/>
      <c r="AH8" s="20"/>
      <c r="AI8" s="20"/>
      <c r="AJ8" s="20"/>
      <c r="AK8" s="20"/>
      <c r="AV8" s="27">
        <v>0.69599999999999995</v>
      </c>
      <c r="AW8" s="20"/>
      <c r="AX8" s="20"/>
      <c r="AY8" s="20"/>
      <c r="AZ8" s="20"/>
      <c r="BA8" s="20"/>
      <c r="BL8" s="27">
        <v>0.69599999999999995</v>
      </c>
      <c r="CB8" s="27">
        <v>0.69599999999999995</v>
      </c>
    </row>
    <row r="9" spans="1:80" x14ac:dyDescent="0.25">
      <c r="A9" s="9" t="s">
        <v>13</v>
      </c>
      <c r="F9" s="10"/>
      <c r="G9" s="10"/>
      <c r="H9" s="10"/>
      <c r="I9" s="10"/>
      <c r="J9" s="10"/>
      <c r="K9" s="10"/>
      <c r="L9" s="10"/>
      <c r="M9" s="10"/>
      <c r="N9" s="10"/>
      <c r="O9" s="10"/>
      <c r="Q9" s="31"/>
      <c r="R9" s="31"/>
      <c r="S9" s="31"/>
      <c r="T9" s="31"/>
      <c r="U9" s="31"/>
      <c r="AV9" s="20"/>
      <c r="AW9" s="20"/>
      <c r="AX9" s="20"/>
      <c r="AY9" s="20"/>
      <c r="AZ9" s="20"/>
      <c r="BA9" s="20"/>
      <c r="BL9" s="20"/>
      <c r="CB9" s="20"/>
    </row>
    <row r="10" spans="1:80" x14ac:dyDescent="0.25">
      <c r="B10" s="32"/>
      <c r="C10" s="32"/>
      <c r="D10" s="32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80" x14ac:dyDescent="0.25">
      <c r="B11" s="32"/>
      <c r="C11" s="32"/>
      <c r="D11" s="32"/>
      <c r="F11" s="33"/>
      <c r="G11" s="33"/>
      <c r="H11" s="33"/>
      <c r="I11" s="33"/>
      <c r="J11" s="33"/>
      <c r="K11" s="33"/>
      <c r="L11" s="33"/>
      <c r="M11" s="33"/>
      <c r="N11" s="33"/>
      <c r="O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</row>
    <row r="12" spans="1:80" x14ac:dyDescent="0.25">
      <c r="B12" s="32"/>
      <c r="C12" s="32"/>
      <c r="D12" s="32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1:80" x14ac:dyDescent="0.25">
      <c r="B13" s="32"/>
      <c r="C13" s="32"/>
      <c r="D13" s="32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1:80" x14ac:dyDescent="0.25"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1:80" x14ac:dyDescent="0.25"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7" spans="2:2" x14ac:dyDescent="0.25">
      <c r="B17" s="34"/>
    </row>
  </sheetData>
  <mergeCells count="2">
    <mergeCell ref="B3:D3"/>
    <mergeCell ref="F3:H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Figure 1</vt:lpstr>
      <vt:lpstr>Figure 2</vt:lpstr>
      <vt:lpstr>Figure 3</vt:lpstr>
      <vt:lpstr>Table 1</vt:lpstr>
      <vt:lpstr>Table 2</vt:lpstr>
      <vt:lpstr>Figure 4</vt:lpstr>
      <vt:lpstr>Figure 5</vt:lpstr>
      <vt:lpstr>Figure 6</vt:lpstr>
      <vt:lpstr>Table 3</vt:lpstr>
      <vt:lpstr>Figure 7</vt:lpstr>
      <vt:lpstr>Figure 8</vt:lpstr>
      <vt:lpstr>Figure 9</vt:lpstr>
      <vt:lpstr>Figure 10</vt:lpstr>
      <vt:lpstr>Table 4</vt:lpstr>
      <vt:lpstr>Table 5</vt:lpstr>
      <vt:lpstr>Table 6</vt:lpstr>
      <vt:lpstr>Table 7</vt:lpstr>
      <vt:lpstr>Figure 12</vt:lpstr>
      <vt:lpstr>Figure 13</vt:lpstr>
      <vt:lpstr>Figure 14</vt:lpstr>
      <vt:lpstr>Table 8</vt:lpstr>
      <vt:lpstr>Figure 15</vt:lpstr>
      <vt:lpstr>Table 9</vt:lpstr>
      <vt:lpstr>Table 10</vt:lpstr>
      <vt:lpstr>Figure 16</vt:lpstr>
      <vt:lpstr>Table 11</vt:lpstr>
      <vt:lpstr>Table 12</vt:lpstr>
      <vt:lpstr>Table 13</vt:lpstr>
      <vt:lpstr>Table 14</vt:lpstr>
      <vt:lpstr>Table 15</vt:lpstr>
      <vt:lpstr>Figure 17</vt:lpstr>
      <vt:lpstr>Table 16 </vt:lpstr>
      <vt:lpstr>Table 17</vt:lpstr>
      <vt:lpstr>Table 18</vt:lpstr>
      <vt:lpstr>Table 19</vt:lpstr>
      <vt:lpstr>Figure 18</vt:lpstr>
      <vt:lpstr>Figure 29</vt:lpstr>
      <vt:lpstr>Table 20</vt:lpstr>
      <vt:lpstr>Figure 20</vt:lpstr>
      <vt:lpstr>Table 21</vt:lpstr>
      <vt:lpstr>Table 22</vt:lpstr>
      <vt:lpstr>Table 23</vt:lpstr>
      <vt:lpstr>Table 24</vt:lpstr>
      <vt:lpstr>Table 25</vt:lpstr>
      <vt:lpstr>Table 26</vt:lpstr>
      <vt:lpstr>Figure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Laidlow, Adolphus</cp:lastModifiedBy>
  <dcterms:created xsi:type="dcterms:W3CDTF">2024-02-19T19:15:32Z</dcterms:created>
  <dcterms:modified xsi:type="dcterms:W3CDTF">2024-03-18T17:22:41Z</dcterms:modified>
</cp:coreProperties>
</file>